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5" windowWidth="15120" windowHeight="12495"/>
  </bookViews>
  <sheets>
    <sheet name="финансир" sheetId="1" r:id="rId1"/>
    <sheet name="Целевые индикаторы " sheetId="7" r:id="rId2"/>
    <sheet name="план-график" sheetId="10" r:id="rId3"/>
    <sheet name="Целевые индикаторы для Ольги Ви" sheetId="11" state="hidden" r:id="rId4"/>
    <sheet name="Сведения" sheetId="14" state="hidden" r:id="rId5"/>
    <sheet name="сведения о гп" sheetId="15" r:id="rId6"/>
  </sheets>
  <externalReferences>
    <externalReference r:id="rId7"/>
  </externalReferences>
  <definedNames>
    <definedName name="_ftn1" localSheetId="0">финансир!$A$17</definedName>
    <definedName name="_ftn2" localSheetId="0">финансир!$A$19</definedName>
    <definedName name="_ftn3" localSheetId="0">финансир!$A$20</definedName>
    <definedName name="_ftn4" localSheetId="0">финансир!$A$21</definedName>
    <definedName name="_ftnref1" localSheetId="0">финансир!$D$6</definedName>
    <definedName name="_ftnref2" localSheetId="0">финансир!$E$6</definedName>
    <definedName name="_ftnref3" localSheetId="0">финансир!$F$6</definedName>
    <definedName name="_ftnref4" localSheetId="0">финансир!$G$6</definedName>
    <definedName name="_xlnm.Print_Titles" localSheetId="2">'план-график'!$3:$5</definedName>
    <definedName name="_xlnm.Print_Titles" localSheetId="0">финансир!$7:$7</definedName>
    <definedName name="_xlnm.Print_Titles" localSheetId="1">'Целевые индикаторы '!$5:$6</definedName>
    <definedName name="_xlnm.Print_Area" localSheetId="2">'план-график'!$A$1:$L$174</definedName>
    <definedName name="_xlnm.Print_Area" localSheetId="5">'сведения о гп'!$A$1:$E$10</definedName>
    <definedName name="_xlnm.Print_Area" localSheetId="0">финансир!$A$1:$P$163</definedName>
    <definedName name="_xlnm.Print_Area" localSheetId="1">'Целевые индикаторы '!$A$1:$G$39</definedName>
    <definedName name="_xlnm.Print_Area" localSheetId="3">'Целевые индикаторы для Ольги Ви'!$A$2:$G$136</definedName>
  </definedNames>
  <calcPr calcId="145621"/>
</workbook>
</file>

<file path=xl/calcChain.xml><?xml version="1.0" encoding="utf-8"?>
<calcChain xmlns="http://schemas.openxmlformats.org/spreadsheetml/2006/main">
  <c r="Q156" i="1" l="1"/>
  <c r="Q152" i="1"/>
  <c r="L138" i="10" l="1"/>
  <c r="K138" i="10"/>
  <c r="J138" i="10"/>
  <c r="F21" i="7"/>
  <c r="H163" i="1" l="1"/>
  <c r="M151" i="1"/>
  <c r="I151" i="1"/>
  <c r="M119" i="1"/>
  <c r="M120" i="1"/>
  <c r="M115" i="1"/>
  <c r="M124" i="1"/>
  <c r="M101" i="1"/>
  <c r="I66" i="1"/>
  <c r="I64" i="1"/>
  <c r="I9" i="1"/>
  <c r="E153" i="1"/>
  <c r="H150" i="10" l="1"/>
  <c r="H148" i="10"/>
  <c r="H112" i="10"/>
  <c r="H71" i="10"/>
  <c r="J65" i="10" l="1"/>
  <c r="Q85" i="1" l="1"/>
  <c r="V80" i="1"/>
  <c r="Q71" i="1"/>
  <c r="Q72" i="1"/>
  <c r="Q73" i="1"/>
  <c r="Q74" i="1"/>
  <c r="Q75" i="1"/>
  <c r="Q76" i="1"/>
  <c r="Q77" i="1"/>
  <c r="Q78" i="1"/>
  <c r="Q79" i="1"/>
  <c r="Q70" i="1"/>
  <c r="Q94" i="1"/>
  <c r="Q95" i="1"/>
  <c r="Q93" i="1"/>
  <c r="Q91" i="1"/>
  <c r="Q92" i="1"/>
  <c r="Q86" i="1"/>
  <c r="Q87" i="1"/>
  <c r="Q88" i="1"/>
  <c r="Q89" i="1"/>
  <c r="Q90" i="1"/>
  <c r="Q84" i="1"/>
  <c r="Q80" i="1"/>
  <c r="Q54" i="1"/>
  <c r="Q55" i="1"/>
  <c r="Q56" i="1"/>
  <c r="Q57" i="1"/>
  <c r="Q51" i="1"/>
  <c r="Q52" i="1"/>
  <c r="Q53" i="1"/>
  <c r="W49" i="1"/>
  <c r="Q15" i="1" l="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9" i="1"/>
  <c r="Q60" i="1"/>
  <c r="Q61" i="1"/>
  <c r="Q63" i="1"/>
  <c r="Q64" i="1"/>
  <c r="Q65" i="1"/>
  <c r="Q14" i="1"/>
  <c r="Q11" i="1"/>
  <c r="Q10" i="1"/>
  <c r="K68" i="10" l="1"/>
  <c r="L68" i="10"/>
  <c r="J69" i="10"/>
  <c r="J68" i="10"/>
  <c r="J66" i="10"/>
  <c r="L155" i="10"/>
  <c r="L154" i="10"/>
  <c r="L152" i="10"/>
  <c r="K155" i="10"/>
  <c r="K154" i="10"/>
  <c r="K152" i="10"/>
  <c r="J144" i="10"/>
  <c r="J143" i="10"/>
  <c r="L142" i="10"/>
  <c r="K142" i="10"/>
  <c r="L141" i="10"/>
  <c r="K141" i="10"/>
  <c r="L140" i="10"/>
  <c r="K140" i="10"/>
  <c r="L139" i="10"/>
  <c r="K139" i="10"/>
  <c r="L137" i="10"/>
  <c r="K137" i="10"/>
  <c r="I138" i="1" l="1"/>
  <c r="H103" i="10" l="1"/>
  <c r="H121" i="10"/>
  <c r="H119" i="10"/>
  <c r="I118" i="10"/>
  <c r="I50" i="10" l="1"/>
  <c r="M50" i="10" s="1"/>
  <c r="B50" i="10"/>
  <c r="I49" i="10"/>
  <c r="I97" i="10"/>
  <c r="I96" i="10"/>
  <c r="I95" i="10"/>
  <c r="I94" i="10"/>
  <c r="M116" i="1"/>
  <c r="I116" i="1"/>
  <c r="I114" i="1"/>
  <c r="T101" i="1" s="1"/>
  <c r="I101" i="1"/>
  <c r="L9" i="1"/>
  <c r="H9" i="1"/>
  <c r="E116" i="1"/>
  <c r="E114" i="1" s="1"/>
  <c r="M69" i="1"/>
  <c r="L69" i="1"/>
  <c r="I69" i="1"/>
  <c r="H69" i="1"/>
  <c r="E69" i="1"/>
  <c r="D69" i="1"/>
  <c r="D96" i="1" s="1"/>
  <c r="S9" i="1" l="1"/>
  <c r="D9" i="1"/>
  <c r="D37" i="7" l="1"/>
  <c r="F11" i="7"/>
  <c r="Q81" i="1" l="1"/>
  <c r="Q82" i="1"/>
  <c r="Q83" i="1"/>
  <c r="R64" i="1"/>
  <c r="Q12" i="1"/>
  <c r="Q13" i="1"/>
  <c r="Q68" i="1"/>
  <c r="F20" i="7" l="1"/>
  <c r="F10" i="7"/>
  <c r="L145" i="10"/>
  <c r="K145" i="10"/>
  <c r="J145" i="10"/>
  <c r="L99" i="10"/>
  <c r="G84" i="11" s="1"/>
  <c r="K99" i="10"/>
  <c r="E84" i="11" s="1"/>
  <c r="F84" i="11" s="1"/>
  <c r="F14" i="7"/>
  <c r="H70" i="10"/>
  <c r="K69" i="10"/>
  <c r="G105" i="11"/>
  <c r="I131" i="10"/>
  <c r="I104" i="10"/>
  <c r="M104" i="10" s="1"/>
  <c r="I8" i="10"/>
  <c r="M8" i="10" s="1"/>
  <c r="E150" i="1"/>
  <c r="I158" i="10"/>
  <c r="M130" i="1"/>
  <c r="L130" i="1"/>
  <c r="I130" i="1"/>
  <c r="I141" i="1" s="1"/>
  <c r="H130" i="1"/>
  <c r="E130" i="1"/>
  <c r="E141" i="1" s="1"/>
  <c r="I105" i="10"/>
  <c r="M105" i="10" s="1"/>
  <c r="L62" i="1"/>
  <c r="C136" i="11"/>
  <c r="C135" i="11"/>
  <c r="C134" i="11"/>
  <c r="C133" i="11"/>
  <c r="F128" i="11"/>
  <c r="E122" i="11"/>
  <c r="F122" i="11" s="1"/>
  <c r="G115" i="11"/>
  <c r="E115" i="11"/>
  <c r="G114" i="11"/>
  <c r="E114" i="11"/>
  <c r="G112" i="11"/>
  <c r="E106" i="11"/>
  <c r="F106" i="11" s="1"/>
  <c r="F100" i="11"/>
  <c r="F98" i="11"/>
  <c r="F89" i="11"/>
  <c r="F55" i="11"/>
  <c r="F11" i="11"/>
  <c r="F10" i="11"/>
  <c r="L173" i="10"/>
  <c r="G136" i="11" s="1"/>
  <c r="L172" i="10"/>
  <c r="G135" i="11" s="1"/>
  <c r="L171" i="10"/>
  <c r="G134" i="11" s="1"/>
  <c r="L170" i="10"/>
  <c r="G133" i="11" s="1"/>
  <c r="M169" i="10"/>
  <c r="L169" i="10"/>
  <c r="K169" i="10"/>
  <c r="J169" i="10"/>
  <c r="M168" i="10"/>
  <c r="I167" i="10"/>
  <c r="I166" i="10" s="1"/>
  <c r="M166" i="10" s="1"/>
  <c r="H166" i="10"/>
  <c r="I165" i="10"/>
  <c r="M165" i="10" s="1"/>
  <c r="I164" i="10"/>
  <c r="M164" i="10" s="1"/>
  <c r="I163" i="10"/>
  <c r="I162" i="10"/>
  <c r="I161" i="10"/>
  <c r="M161" i="10" s="1"/>
  <c r="H160" i="10"/>
  <c r="H157" i="10" s="1"/>
  <c r="I159" i="10"/>
  <c r="J155" i="10"/>
  <c r="M154" i="10"/>
  <c r="G123" i="11"/>
  <c r="E123" i="11"/>
  <c r="F123" i="11" s="1"/>
  <c r="J154" i="10"/>
  <c r="M153" i="10"/>
  <c r="M152" i="10"/>
  <c r="G122" i="11"/>
  <c r="J152" i="10"/>
  <c r="M151" i="10"/>
  <c r="I150" i="10"/>
  <c r="M150" i="10" s="1"/>
  <c r="I149" i="10"/>
  <c r="M149" i="10" s="1"/>
  <c r="I148" i="10"/>
  <c r="M148" i="10" s="1"/>
  <c r="H147" i="10"/>
  <c r="H146" i="10" s="1"/>
  <c r="M144" i="10"/>
  <c r="G113" i="11"/>
  <c r="E113" i="11"/>
  <c r="F113" i="11" s="1"/>
  <c r="J142" i="10"/>
  <c r="E112" i="11"/>
  <c r="F112" i="11" s="1"/>
  <c r="J141" i="10"/>
  <c r="G106" i="11"/>
  <c r="J140" i="10"/>
  <c r="G111" i="11"/>
  <c r="E111" i="11"/>
  <c r="F111" i="11" s="1"/>
  <c r="J139" i="10"/>
  <c r="E105" i="11"/>
  <c r="F105" i="11" s="1"/>
  <c r="J137" i="10"/>
  <c r="M136" i="10"/>
  <c r="I135" i="10"/>
  <c r="M135" i="10" s="1"/>
  <c r="I134" i="10"/>
  <c r="M134" i="10" s="1"/>
  <c r="I133" i="10"/>
  <c r="M133" i="10" s="1"/>
  <c r="I132" i="10"/>
  <c r="M132" i="10" s="1"/>
  <c r="I130" i="10"/>
  <c r="M130" i="10" s="1"/>
  <c r="I129" i="10"/>
  <c r="M129" i="10" s="1"/>
  <c r="H128" i="10"/>
  <c r="H127" i="10" s="1"/>
  <c r="M126" i="10"/>
  <c r="L126" i="10"/>
  <c r="K126" i="10"/>
  <c r="J126" i="10"/>
  <c r="M125" i="10"/>
  <c r="L125" i="10"/>
  <c r="K125" i="10"/>
  <c r="J125" i="10"/>
  <c r="M124" i="10"/>
  <c r="L124" i="10"/>
  <c r="K124" i="10"/>
  <c r="J124" i="10"/>
  <c r="M123" i="10"/>
  <c r="I122" i="10"/>
  <c r="M122" i="10" s="1"/>
  <c r="I120" i="10"/>
  <c r="M120" i="10" s="1"/>
  <c r="I115" i="10"/>
  <c r="I114" i="10"/>
  <c r="M114" i="10" s="1"/>
  <c r="I113" i="10"/>
  <c r="M113" i="10" s="1"/>
  <c r="H110" i="10"/>
  <c r="I111" i="10"/>
  <c r="M111" i="10" s="1"/>
  <c r="I109" i="10"/>
  <c r="M109" i="10" s="1"/>
  <c r="I107" i="10"/>
  <c r="I106" i="10" s="1"/>
  <c r="H106" i="10"/>
  <c r="M100" i="10"/>
  <c r="L100" i="10"/>
  <c r="K100" i="10"/>
  <c r="J100" i="10"/>
  <c r="M99" i="10"/>
  <c r="J99" i="10"/>
  <c r="M98" i="10"/>
  <c r="M97" i="10"/>
  <c r="M96" i="10"/>
  <c r="M95" i="10"/>
  <c r="I93" i="10"/>
  <c r="M93" i="10" s="1"/>
  <c r="I92" i="10"/>
  <c r="M92" i="10" s="1"/>
  <c r="I91" i="10"/>
  <c r="M91" i="10" s="1"/>
  <c r="I90" i="10"/>
  <c r="M90" i="10" s="1"/>
  <c r="I89" i="10"/>
  <c r="M89" i="10" s="1"/>
  <c r="I88" i="10"/>
  <c r="M88" i="10" s="1"/>
  <c r="I87" i="10"/>
  <c r="M87" i="10" s="1"/>
  <c r="I86" i="10"/>
  <c r="M86" i="10" s="1"/>
  <c r="I85" i="10"/>
  <c r="M85" i="10" s="1"/>
  <c r="I84" i="10"/>
  <c r="M84" i="10" s="1"/>
  <c r="I83" i="10"/>
  <c r="M83" i="10" s="1"/>
  <c r="I82" i="10"/>
  <c r="M82" i="10" s="1"/>
  <c r="I81" i="10"/>
  <c r="M81" i="10" s="1"/>
  <c r="I80" i="10"/>
  <c r="M80" i="10" s="1"/>
  <c r="I79" i="10"/>
  <c r="M79" i="10" s="1"/>
  <c r="I78" i="10"/>
  <c r="M78" i="10" s="1"/>
  <c r="I77" i="10"/>
  <c r="M77" i="10" s="1"/>
  <c r="I76" i="10"/>
  <c r="M76" i="10" s="1"/>
  <c r="I75" i="10"/>
  <c r="M75" i="10" s="1"/>
  <c r="I74" i="10"/>
  <c r="M74" i="10" s="1"/>
  <c r="I73" i="10"/>
  <c r="M73" i="10" s="1"/>
  <c r="I72" i="10"/>
  <c r="M69" i="10"/>
  <c r="L69" i="10"/>
  <c r="M67" i="10"/>
  <c r="L67" i="10"/>
  <c r="K67" i="10"/>
  <c r="J67" i="10"/>
  <c r="M66" i="10"/>
  <c r="L66" i="10"/>
  <c r="K66" i="10"/>
  <c r="M65" i="10"/>
  <c r="L65" i="10"/>
  <c r="K65" i="10"/>
  <c r="M64" i="10"/>
  <c r="I62" i="10"/>
  <c r="M62" i="10" s="1"/>
  <c r="I61" i="10"/>
  <c r="M61" i="10" s="1"/>
  <c r="H60" i="10"/>
  <c r="I58" i="10"/>
  <c r="M58" i="10" s="1"/>
  <c r="I57" i="10"/>
  <c r="M57" i="10" s="1"/>
  <c r="H56" i="10"/>
  <c r="I55" i="10"/>
  <c r="M55" i="10" s="1"/>
  <c r="I54" i="10"/>
  <c r="M54" i="10" s="1"/>
  <c r="I53" i="10"/>
  <c r="M53" i="10" s="1"/>
  <c r="I52" i="10"/>
  <c r="M52" i="10" s="1"/>
  <c r="I51" i="10"/>
  <c r="M49" i="10"/>
  <c r="I48" i="10"/>
  <c r="M48" i="10" s="1"/>
  <c r="I47" i="10"/>
  <c r="M47" i="10" s="1"/>
  <c r="I46" i="10"/>
  <c r="M46" i="10" s="1"/>
  <c r="I45" i="10"/>
  <c r="M45" i="10" s="1"/>
  <c r="I44" i="10"/>
  <c r="M44" i="10" s="1"/>
  <c r="I43" i="10"/>
  <c r="M43" i="10" s="1"/>
  <c r="M42" i="10"/>
  <c r="I41" i="10"/>
  <c r="M41" i="10"/>
  <c r="I40" i="10"/>
  <c r="M40" i="10" s="1"/>
  <c r="I39" i="10"/>
  <c r="M39" i="10" s="1"/>
  <c r="I38" i="10"/>
  <c r="M38" i="10" s="1"/>
  <c r="I37" i="10"/>
  <c r="M37" i="10" s="1"/>
  <c r="I36" i="10"/>
  <c r="M36" i="10" s="1"/>
  <c r="I35" i="10"/>
  <c r="M35" i="10"/>
  <c r="I34" i="10"/>
  <c r="M34" i="10" s="1"/>
  <c r="I33" i="10"/>
  <c r="M33" i="10" s="1"/>
  <c r="I32" i="10"/>
  <c r="M32" i="10" s="1"/>
  <c r="I31" i="10"/>
  <c r="M31" i="10" s="1"/>
  <c r="I30" i="10"/>
  <c r="M30" i="10" s="1"/>
  <c r="I29" i="10"/>
  <c r="M29" i="10" s="1"/>
  <c r="I28" i="10"/>
  <c r="M28" i="10" s="1"/>
  <c r="I27" i="10"/>
  <c r="M27" i="10" s="1"/>
  <c r="I26" i="10"/>
  <c r="M26" i="10" s="1"/>
  <c r="I25" i="10"/>
  <c r="M25" i="10" s="1"/>
  <c r="I24" i="10"/>
  <c r="M24" i="10" s="1"/>
  <c r="I23" i="10"/>
  <c r="M23" i="10" s="1"/>
  <c r="I22" i="10"/>
  <c r="M22" i="10" s="1"/>
  <c r="I21" i="10"/>
  <c r="M21" i="10" s="1"/>
  <c r="I20" i="10"/>
  <c r="M20" i="10" s="1"/>
  <c r="I19" i="10"/>
  <c r="M19" i="10" s="1"/>
  <c r="I18" i="10"/>
  <c r="M18" i="10" s="1"/>
  <c r="I17" i="10"/>
  <c r="M17" i="10" s="1"/>
  <c r="I16" i="10"/>
  <c r="M16" i="10" s="1"/>
  <c r="I15" i="10"/>
  <c r="M15" i="10" s="1"/>
  <c r="I14" i="10"/>
  <c r="M14" i="10" s="1"/>
  <c r="I13" i="10"/>
  <c r="M13" i="10" s="1"/>
  <c r="I12" i="10"/>
  <c r="M12" i="10" s="1"/>
  <c r="I11" i="10"/>
  <c r="M11" i="10" s="1"/>
  <c r="I10" i="10"/>
  <c r="M10" i="10" s="1"/>
  <c r="I9" i="10"/>
  <c r="M9" i="10" s="1"/>
  <c r="H7" i="10"/>
  <c r="K173" i="10"/>
  <c r="E136" i="11" s="1"/>
  <c r="J173" i="10"/>
  <c r="D136" i="11" s="1"/>
  <c r="C39" i="7"/>
  <c r="K172" i="10"/>
  <c r="E135" i="11" s="1"/>
  <c r="F38" i="7"/>
  <c r="C38" i="7"/>
  <c r="K171" i="10"/>
  <c r="E134" i="11" s="1"/>
  <c r="J171" i="10"/>
  <c r="D134" i="11" s="1"/>
  <c r="C37" i="7"/>
  <c r="K170" i="10"/>
  <c r="E133" i="11" s="1"/>
  <c r="F36" i="7"/>
  <c r="C36" i="7"/>
  <c r="F35" i="7"/>
  <c r="F34" i="7"/>
  <c r="F31" i="7"/>
  <c r="F30" i="7"/>
  <c r="F29" i="7"/>
  <c r="F25" i="7"/>
  <c r="F24" i="7"/>
  <c r="F23" i="7"/>
  <c r="F22" i="7"/>
  <c r="F18" i="7"/>
  <c r="F17" i="7"/>
  <c r="F16" i="7"/>
  <c r="F9" i="7"/>
  <c r="F8" i="7"/>
  <c r="M159" i="1"/>
  <c r="L159" i="1"/>
  <c r="I159" i="1"/>
  <c r="H159" i="1"/>
  <c r="H161" i="1" s="1"/>
  <c r="E159" i="1"/>
  <c r="D159" i="1"/>
  <c r="M153" i="1"/>
  <c r="M150" i="1" s="1"/>
  <c r="M161" i="1" s="1"/>
  <c r="L153" i="1"/>
  <c r="I153" i="1"/>
  <c r="I150" i="1" s="1"/>
  <c r="I161" i="1" s="1"/>
  <c r="I163" i="1" s="1"/>
  <c r="H153" i="1"/>
  <c r="H150" i="1"/>
  <c r="D153" i="1"/>
  <c r="D150" i="1" s="1"/>
  <c r="D161" i="1" s="1"/>
  <c r="L150" i="1"/>
  <c r="M143" i="1"/>
  <c r="M147" i="1" s="1"/>
  <c r="L143" i="1"/>
  <c r="L147" i="1" s="1"/>
  <c r="I143" i="1"/>
  <c r="I147" i="1" s="1"/>
  <c r="H143" i="1"/>
  <c r="H147" i="1" s="1"/>
  <c r="E143" i="1"/>
  <c r="E147" i="1" s="1"/>
  <c r="D143" i="1"/>
  <c r="D147" i="1" s="1"/>
  <c r="M138" i="1"/>
  <c r="L138" i="1"/>
  <c r="H138" i="1"/>
  <c r="E138" i="1"/>
  <c r="D138" i="1"/>
  <c r="Q131" i="1"/>
  <c r="D130" i="1"/>
  <c r="D141" i="1" s="1"/>
  <c r="M125" i="1"/>
  <c r="L125" i="1"/>
  <c r="I125" i="1"/>
  <c r="H125" i="1"/>
  <c r="E125" i="1"/>
  <c r="D125" i="1"/>
  <c r="M123" i="1"/>
  <c r="L123" i="1"/>
  <c r="I123" i="1"/>
  <c r="H123" i="1"/>
  <c r="E123" i="1"/>
  <c r="D123" i="1"/>
  <c r="I117" i="10"/>
  <c r="M117" i="10" s="1"/>
  <c r="M114" i="1"/>
  <c r="I116" i="10"/>
  <c r="M116" i="10" s="1"/>
  <c r="L116" i="1"/>
  <c r="H116" i="1"/>
  <c r="H114" i="1" s="1"/>
  <c r="D116" i="1"/>
  <c r="D114" i="1" s="1"/>
  <c r="L114" i="1"/>
  <c r="M112" i="1"/>
  <c r="L112" i="1"/>
  <c r="I112" i="1"/>
  <c r="H112" i="1"/>
  <c r="E112" i="1"/>
  <c r="D112" i="1"/>
  <c r="M109" i="1"/>
  <c r="M108" i="1"/>
  <c r="I109" i="1"/>
  <c r="I108" i="1" s="1"/>
  <c r="E109" i="1"/>
  <c r="E108" i="1"/>
  <c r="M99" i="1"/>
  <c r="L99" i="1"/>
  <c r="L98" i="1" s="1"/>
  <c r="I99" i="1"/>
  <c r="E99" i="1"/>
  <c r="D99" i="1"/>
  <c r="D98" i="1" s="1"/>
  <c r="D127" i="1" s="1"/>
  <c r="D176" i="1" s="1"/>
  <c r="L96" i="1"/>
  <c r="S96" i="1" s="1"/>
  <c r="I96" i="1"/>
  <c r="H96" i="1"/>
  <c r="H173" i="1" s="1"/>
  <c r="E96" i="1"/>
  <c r="E173" i="1" s="1"/>
  <c r="D173" i="1"/>
  <c r="H62" i="1"/>
  <c r="H66" i="1" s="1"/>
  <c r="H164" i="1" s="1"/>
  <c r="E62" i="1"/>
  <c r="D62" i="1"/>
  <c r="D66" i="1" s="1"/>
  <c r="M58" i="1"/>
  <c r="L58" i="1"/>
  <c r="I58" i="1"/>
  <c r="H58" i="1"/>
  <c r="E58" i="1"/>
  <c r="D58" i="1"/>
  <c r="M9" i="1"/>
  <c r="V9" i="1" s="1"/>
  <c r="E9" i="1"/>
  <c r="I108" i="10"/>
  <c r="M108" i="10" s="1"/>
  <c r="L141" i="1" l="1"/>
  <c r="L163" i="1" s="1"/>
  <c r="Q58" i="1"/>
  <c r="I162" i="1"/>
  <c r="M115" i="10"/>
  <c r="I112" i="10"/>
  <c r="I110" i="10" s="1"/>
  <c r="E161" i="1"/>
  <c r="E179" i="1" s="1"/>
  <c r="I173" i="1"/>
  <c r="H174" i="1" s="1"/>
  <c r="U96" i="1"/>
  <c r="U9" i="1"/>
  <c r="Q9" i="1"/>
  <c r="R9" i="1"/>
  <c r="M106" i="10"/>
  <c r="H156" i="10"/>
  <c r="H102" i="10"/>
  <c r="H101" i="10" s="1"/>
  <c r="M72" i="10"/>
  <c r="I71" i="10"/>
  <c r="M71" i="10" s="1"/>
  <c r="H6" i="10"/>
  <c r="M162" i="1"/>
  <c r="M98" i="1"/>
  <c r="M127" i="1" s="1"/>
  <c r="U112" i="1"/>
  <c r="U100" i="1"/>
  <c r="H99" i="1"/>
  <c r="H128" i="1" s="1"/>
  <c r="L161" i="1"/>
  <c r="L127" i="1"/>
  <c r="H141" i="1"/>
  <c r="I166" i="1" s="1"/>
  <c r="M141" i="1"/>
  <c r="E98" i="1"/>
  <c r="E127" i="1" s="1"/>
  <c r="E176" i="1" s="1"/>
  <c r="D177" i="1" s="1"/>
  <c r="I160" i="10"/>
  <c r="I157" i="10" s="1"/>
  <c r="D174" i="1"/>
  <c r="M96" i="1"/>
  <c r="Q69" i="1"/>
  <c r="V97" i="1"/>
  <c r="L66" i="1"/>
  <c r="S66" i="1" s="1"/>
  <c r="E66" i="1"/>
  <c r="I128" i="10"/>
  <c r="I119" i="10"/>
  <c r="M119" i="10" s="1"/>
  <c r="I147" i="10"/>
  <c r="I146" i="10" s="1"/>
  <c r="M146" i="10" s="1"/>
  <c r="M107" i="10"/>
  <c r="M51" i="10"/>
  <c r="I56" i="10"/>
  <c r="M56" i="10" s="1"/>
  <c r="D163" i="1"/>
  <c r="I7" i="10"/>
  <c r="F136" i="11"/>
  <c r="M149" i="1"/>
  <c r="M164" i="1"/>
  <c r="F134" i="11"/>
  <c r="M158" i="10"/>
  <c r="I98" i="1"/>
  <c r="I127" i="1" s="1"/>
  <c r="W97" i="1"/>
  <c r="J170" i="10"/>
  <c r="D133" i="11" s="1"/>
  <c r="F133" i="11" s="1"/>
  <c r="J172" i="10"/>
  <c r="D135" i="11" s="1"/>
  <c r="F135" i="11" s="1"/>
  <c r="I121" i="10"/>
  <c r="I103" i="10"/>
  <c r="F37" i="7"/>
  <c r="F39" i="7"/>
  <c r="M166" i="1" l="1"/>
  <c r="M163" i="1"/>
  <c r="H165" i="1"/>
  <c r="U97" i="1"/>
  <c r="R96" i="1"/>
  <c r="V96" i="1"/>
  <c r="Q96" i="1"/>
  <c r="H174" i="10"/>
  <c r="H175" i="10" s="1"/>
  <c r="Q128" i="1"/>
  <c r="H98" i="1"/>
  <c r="H127" i="1" s="1"/>
  <c r="H176" i="1" s="1"/>
  <c r="R163" i="1"/>
  <c r="I179" i="1"/>
  <c r="L179" i="1" s="1"/>
  <c r="I149" i="1"/>
  <c r="T97" i="1"/>
  <c r="L174" i="1"/>
  <c r="I70" i="10"/>
  <c r="N71" i="10" s="1"/>
  <c r="L164" i="1"/>
  <c r="X97" i="1"/>
  <c r="X66" i="1"/>
  <c r="H170" i="1"/>
  <c r="E170" i="1"/>
  <c r="E180" i="1" s="1"/>
  <c r="E165" i="1"/>
  <c r="E163" i="1"/>
  <c r="M147" i="10"/>
  <c r="I127" i="10"/>
  <c r="M127" i="10" s="1"/>
  <c r="M128" i="10"/>
  <c r="D164" i="1"/>
  <c r="D170" i="1"/>
  <c r="D180" i="1" s="1"/>
  <c r="M157" i="10"/>
  <c r="I156" i="10"/>
  <c r="M121" i="10"/>
  <c r="M103" i="10"/>
  <c r="I128" i="1"/>
  <c r="I176" i="1"/>
  <c r="Q127" i="1"/>
  <c r="M112" i="10"/>
  <c r="M110" i="10"/>
  <c r="H180" i="1" l="1"/>
  <c r="H177" i="1"/>
  <c r="L177" i="1" s="1"/>
  <c r="M70" i="10"/>
  <c r="D171" i="1"/>
  <c r="D181" i="1"/>
  <c r="I102" i="10"/>
  <c r="M156" i="10"/>
  <c r="I101" i="10" l="1"/>
  <c r="M102" i="10"/>
  <c r="M101" i="10" l="1"/>
  <c r="I62" i="1" l="1"/>
  <c r="U66" i="1" l="1"/>
  <c r="Q62" i="1"/>
  <c r="M62" i="1"/>
  <c r="M66" i="1"/>
  <c r="I63" i="10"/>
  <c r="M63" i="10" s="1"/>
  <c r="V66" i="1" l="1"/>
  <c r="I170" i="1"/>
  <c r="I180" i="1" s="1"/>
  <c r="H181" i="1" s="1"/>
  <c r="M181" i="1" s="1"/>
  <c r="H67" i="1"/>
  <c r="I67" i="1"/>
  <c r="I165" i="1"/>
  <c r="R66" i="1"/>
  <c r="Q66" i="1"/>
  <c r="M67" i="1"/>
  <c r="W66" i="1"/>
  <c r="I60" i="10"/>
  <c r="M165" i="1"/>
  <c r="Q67" i="1" l="1"/>
  <c r="T163" i="1"/>
  <c r="Q163" i="1"/>
  <c r="H171" i="1"/>
  <c r="L171" i="1" s="1"/>
  <c r="L181" i="1" s="1"/>
  <c r="L182" i="1" s="1"/>
  <c r="I6" i="10"/>
  <c r="I174" i="10" s="1"/>
  <c r="M60" i="10"/>
  <c r="I175" i="10" l="1"/>
  <c r="M174" i="10"/>
</calcChain>
</file>

<file path=xl/sharedStrings.xml><?xml version="1.0" encoding="utf-8"?>
<sst xmlns="http://schemas.openxmlformats.org/spreadsheetml/2006/main" count="1923" uniqueCount="628">
  <si>
    <t>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</si>
  <si>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24.03.2017 года заключен контракт на выполнение проектных работ на сумму 156,0 т.р..16.10.2017 заключен контракт с ООО "Спецстекло" на выполнение работ на сумму 2458,8 т.р. Выполнены работы на сумму 2695,03т.р.</t>
  </si>
  <si>
    <t>Численность граждан, прошедших опережающее профессиональное обуче-ние и получивших дополнительное профес-сиональное образование, зарегистрированных в органах службы занятости населения в целях поиска подходящей работы, для дальнейшего трудоустрой-ства в организации</t>
  </si>
  <si>
    <t>Государственный заказчик государственной программы</t>
  </si>
  <si>
    <t>Министерство здавоохранения, семьи и социального благополучия Ульяновской области</t>
  </si>
  <si>
    <t>Вид нормативного правового акта</t>
  </si>
  <si>
    <t xml:space="preserve">Дата принятия </t>
  </si>
  <si>
    <t>Номер</t>
  </si>
  <si>
    <t>Постановление Правительства Ульяновской области</t>
  </si>
  <si>
    <t>Возмещение производится на заявительной основе</t>
  </si>
  <si>
    <t>Возмещение производится на заявительной основе и по факту выполненных работ</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</si>
  <si>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населенных пунктах, рабочих поселках и поселках городского типа на территории Ульяновской области</t>
  </si>
  <si>
    <t>Минздравсоцблагополучия</t>
  </si>
  <si>
    <t>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t>
  </si>
  <si>
    <t>Доля участников подпрограммы и членов их семей, не достигших возраста 40 лет, в общей численности участников подпрограммы, процентов</t>
  </si>
  <si>
    <t>Доля участников подпрограммы, имеющих среднее профессиональное либо высшее образование, в общей численности участников подпрограммы, процентов</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</si>
  <si>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</si>
  <si>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Основное мероприятие "Содействие трудоустройству населения, улучшение условий, охраны труда и здоровья на рабочем месте, развитие социального партнерства"</t>
  </si>
  <si>
    <t>Основное мероприятие "Привлечение соотечественников, проживающих за рубежом, на постоянное место жительства в Ульяновскую область"</t>
  </si>
  <si>
    <t>Основное мероприятие "Обеспечение деятельности государственного заказчика и соисполнителей государственной программы"</t>
  </si>
  <si>
    <t>Основное мероприятие "Мероприятия в области энергосбережения и повышения энергоэффективности"</t>
  </si>
  <si>
    <t>по факту обращения граждан</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</si>
  <si>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</si>
  <si>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Выплата денежного вознаграждения в рамках реализации постановления Правительства Ульяновской области от 07.11.2014 №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</si>
  <si>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</si>
  <si>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"Социальная поддержка и защита населения Ульяновской области на 2014-2020 годы"</t>
  </si>
  <si>
    <t>41 72 07 Ковальчук Виктор Иванович</t>
  </si>
  <si>
    <t>данная мера социальной поддержки предоставляется на заявительной основе</t>
  </si>
  <si>
    <t>Плановое значение (годовое/квартальное)</t>
  </si>
  <si>
    <t>Фактическое значение (годовое/квартальное)</t>
  </si>
  <si>
    <t>2.3.</t>
  </si>
  <si>
    <t>1 подпрограмма</t>
  </si>
  <si>
    <t>2 подпрограмма</t>
  </si>
  <si>
    <t>3 подпрограмма</t>
  </si>
  <si>
    <t>6 подпрограмма</t>
  </si>
  <si>
    <t>Выплата денежного вознаграждения гражданам</t>
  </si>
  <si>
    <t>Терентьева Лариса</t>
  </si>
  <si>
    <t>Филиппова Анна</t>
  </si>
  <si>
    <t>Бомж</t>
  </si>
  <si>
    <t>Трусова Ольга</t>
  </si>
  <si>
    <t>мы и семья 420027 екатерина анатольевна</t>
  </si>
  <si>
    <t>агентство</t>
  </si>
  <si>
    <t>Фатьянова ирина</t>
  </si>
  <si>
    <t>Объект завершен реконструкцией</t>
  </si>
  <si>
    <t>Выявлены дополнительные виды работ на сумму 676,8 т.р.</t>
  </si>
  <si>
    <t>Предоставление субсидий из областного бюджета Ульяновской области Фонду «Корпорация развития санаторно-курортного комплекса Ульяновской области»</t>
  </si>
  <si>
    <t>Агентство по развитию человеческого потенциала и трудовых ресурсов Ульяновской области (далее - Агентство), Герасимов Денис Валентинович, руководитель</t>
  </si>
  <si>
    <t>Министерство,  Бадыкшина Наталья Леонидовна, референт отдела охраны прав несовершеннолетних</t>
  </si>
  <si>
    <t>Опережающее профессиональное обучение и дополнительное профессиональное образование граждан, зарегистрированных в ОГКУ "Кадровый центр Ульяновской области" в целях поиска подходящей работы, для дльнейшего трудоустройства в организации</t>
  </si>
  <si>
    <t>1) прием документов; 2) подготовка распорядительного документа; 3) предоставление выплаты. Компенсационные выплаты 11 гражданам</t>
  </si>
  <si>
    <t>проведение работ по завершению строительства Областного государственного казённого учреждения социального обслуживания «Пансионат для граждан пожилого возраста в р.п. Языково» и оснащение его технологическим оборудованием</t>
  </si>
  <si>
    <t xml:space="preserve">В связи с вступлением в силу Федерального закона №415-ФЗ от 19.12.2016 года «О федеральном бюджете на 2017 год и на плановый период 2018 и 2019 годов» увеличиваются средства федерального бюджета на сумму 110 395,900 тыс. рублей. 
На основании реестра внесённых изменений в областной бюджет Ульяновской области на 2017 год, утверждённого Губернатором Ульяновской области 16.01.2017 года, выделяются дополнительные средства областного бюджета в сумме 330 156,0 тыс. рублей. 
В связи с принятием Постановления Правительства Ульяновской области от 23.12.2016 № 639-П в части уменьшения числа участников программы «Повышение мобильности трудовых ресурсов Ульяновской области», увеличиваются средства областного бюджета на мероприятия государственной программы в 2017 году в сумме 12 003,4 тыс. рублей с внепрограммной деятельности.
На основании реестра внесённых изменений в областной бюджет Ульяновской области на 2017 год, утверждённого Губернатором Ульяновской области 16.01.2017 года уменьшаются средства областного бюджета в сумме 29 161,3 тыс. рублей. 
Перераспределяются средства областного бюджета:
1. На выполнение нового расходного обязательства – 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ежегодно в сумме 2 400,0 тыс. рублей 
2. Приведение в соответствие закона Ульяновской области «Об областном бюджете Ульяновской области на 2017 год и на плановый период 2018 и 2019 годов» по Министерству промышленности, строительства, жилищно-коммунального комплекса и транспорта Ульяновской области по разделу «Социальная политика» с запланированными мероприятиями, сформированными проектом бюджета на 2017-2019 годы.
3.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1 000,0 тыс. рублей.
4. Во исполнение распоряжения Правительства Ульяновской области от 24.04.2015 № 226-пр «О некоторых мерах по повышению качества строительных и ремонтных работ на территории Ульяновской области» предусматривается перераспределение с соисполнителя – Министерство промышленности, строительства, жилищно-коммунального комплекса и транспорта Ульяновской области на Министерство в 2017 год в сумме 3 011,0 тыс. рублей.
5. В связи с завершением строительства ОГКУСО «Пансионата для граждан пожилого возраста в р.п.Языково» перераспределяются средства в 2017 году в сумме 20 900,0 тыс. рублей на реализацию мероприятий социальной программы, направленных на укрепление материально-технической базы организаций социального обслуживания населения, оказанием адресной социальной помощи неработающим пенсионерам, являющихся получателями страховых пенсий по старости и по инвалидности, и обучением компьютерной грамотности неработающих пенсионеров. </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</si>
  <si>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</si>
  <si>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</si>
  <si>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</si>
  <si>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</si>
  <si>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1.3.2.5.</t>
  </si>
  <si>
    <t>Проведение совместных мероприятий инвалидов и лиц, не имеющих инвалидности («Парад ангелов»)</t>
  </si>
  <si>
    <t>Агентство, Герасимов Денис Валентинович, руководитель</t>
  </si>
  <si>
    <t>Численность получателей государственных услуг в сфере содействия занятости населения, человек</t>
  </si>
  <si>
    <t>Численность пострадавших в результате несчастных случаев на производстве с утратой трудоспособности на 1 рабочий день и более, человек</t>
  </si>
  <si>
    <t>Количество рабочих мест, на которых проведена специальная оценка условий труда, единиц</t>
  </si>
  <si>
    <t>Показатель подсчитывается территориальным органом статистики 1 раз в год (предварительно в мае)</t>
  </si>
  <si>
    <t>Обеспечение деятельности центрального аппарата  и его территориальных органов, в чати оплаты заработной платы с начислениями, услуг связи,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</si>
  <si>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Содержание подведомственных организаций</t>
  </si>
  <si>
    <t>Организации, подведомственные органу исполнительной власти Ульяновской области, уполномоченному в сфере социального обслуживания и социальной защиты</t>
  </si>
  <si>
    <t xml:space="preserve">Организации, подведомственные органу исполнительной власти Ульяновской области, уполномоченному в сфере занятости </t>
  </si>
  <si>
    <t>1.2.2.</t>
  </si>
  <si>
    <t>Внедрение современных технологий в деятельность государственных организаций системы социальной защиты и социального обслуживания граждан</t>
  </si>
  <si>
    <t>1.46.</t>
  </si>
  <si>
    <t>1, 3 кв.</t>
  </si>
  <si>
    <t>3, 4 кв.</t>
  </si>
  <si>
    <t>2, 4 кв.</t>
  </si>
  <si>
    <t>Проведение совместных мероприятий инвалидов и лиц, не имеющих инвалидности ("Парад ангелов")</t>
  </si>
  <si>
    <t>Мероприятия, предусмотренные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</si>
  <si>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Министерство, Министерство строительства, Агентство</t>
  </si>
  <si>
    <t>Организации, подведомственные органу исполнительной власти Ульяновской области, уполномоченному в сфере занятости</t>
  </si>
  <si>
    <t>Мероприятия в области энергосбережения и энергоэффективности</t>
  </si>
  <si>
    <t>Оснащение реабилитационным оборудованием областных государст-венных учреждений социального обслуживания</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</si>
  <si>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</si>
  <si>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N п/п</t>
  </si>
  <si>
    <t>Реквизиты нормативного правового акта об утверждении (внесении изменений) государственную программу</t>
  </si>
  <si>
    <t>Суть изменений (краткое изложение)</t>
  </si>
  <si>
    <t>Реквизиты акта (документа) об утверждении Плана-графика реализации государственной программы (изменений в него)</t>
  </si>
  <si>
    <t>СВЕДЕНИЯ</t>
  </si>
  <si>
    <t>Приложение №4</t>
  </si>
  <si>
    <t>о внесенных изменениях в государственную программу за I квартал 2017 года</t>
  </si>
  <si>
    <t>Постановление правительства Ульяновской области от 02.02.2017 №2/53-П «О внесении изменений в государственную программу Ульяновской области «Социальная поддержка и защита населения Ульяновской области» на 2014-2020 годы»</t>
  </si>
  <si>
    <t xml:space="preserve">Распоряжение Министерства здравоохранения, семьи и социального благополучия Ульяновской области от 30.12.2016 № 4123-р «Об утверждении Плана-графика по реализации в 2017 году постановления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2014-2020 годы»
</t>
  </si>
  <si>
    <t>Сведения о достижении целевых показателей Государственной программы</t>
  </si>
  <si>
    <t>Приложение 3</t>
  </si>
  <si>
    <t>Численность соотечественников из числа граждан, вынужденно покинувших территорию Украины, переселившихся в Ульяновскую область, человек (5.1.1)</t>
  </si>
  <si>
    <t>Предоставление ежемесячной денежной выплаты производится на заявительной основе</t>
  </si>
  <si>
    <t>1.11.</t>
  </si>
  <si>
    <t>Приложение  №2</t>
  </si>
  <si>
    <t>Меры социальной поддержки предоставлены 2 человекам, задолженности перед получателями нет</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</si>
  <si>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</si>
  <si>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</si>
  <si>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</si>
  <si>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</si>
  <si>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</si>
  <si>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</si>
  <si>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</si>
  <si>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</si>
  <si>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</si>
  <si>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лицам награжденным знаком «Почетный донор СССР» и «Почетный донор России»</t>
  </si>
  <si>
    <t>1.6.</t>
  </si>
  <si>
    <t>1.7.</t>
  </si>
  <si>
    <t>2.1.</t>
  </si>
  <si>
    <t>2.2.</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</si>
  <si>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</si>
  <si>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</si>
  <si>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</si>
  <si>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</si>
  <si>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 xml:space="preserve">Ежемесячная выплата на ребенка до достижения им возраста 3 лет  </t>
  </si>
  <si>
    <t>Предоставление мер социальной поддержи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</si>
  <si>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учреждений образования</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</si>
  <si>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</si>
  <si>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</si>
  <si>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</si>
  <si>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Информирование местного населения и соотечественников, проживающих за рубежом, о добровольном переселении в Ульяновскую область</t>
  </si>
  <si>
    <t>3.1.</t>
  </si>
  <si>
    <t>3.1.1.1.</t>
  </si>
  <si>
    <t>3.1.1.2.</t>
  </si>
  <si>
    <t>3.1.1.3.</t>
  </si>
  <si>
    <t>3.1.1.4.</t>
  </si>
  <si>
    <t>3.1.1.5.</t>
  </si>
  <si>
    <t>3.1.1.9.</t>
  </si>
  <si>
    <t>3.2.</t>
  </si>
  <si>
    <t>3.2.1.1.</t>
  </si>
  <si>
    <t>3.2.1.2.</t>
  </si>
  <si>
    <t>3.4.</t>
  </si>
  <si>
    <t>3.4.1.</t>
  </si>
  <si>
    <t>Информирование населения и работодателей о положении на рынке труда</t>
  </si>
  <si>
    <t xml:space="preserve">Мероприятия в области социального партнёрства </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</si>
  <si>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</si>
  <si>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</si>
  <si>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 xml:space="preserve"> «Обеспечение реализации государственной программы»</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</si>
  <si>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</si>
  <si>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</si>
  <si>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</si>
  <si>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</si>
  <si>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</si>
  <si>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</si>
  <si>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</si>
  <si>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Финансирование (по всем источникам), тыс. руб.</t>
  </si>
  <si>
    <t>ИТОГО по программе</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</si>
  <si>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</si>
  <si>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</si>
  <si>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Планируемый объем финансирования, тыс. руб.*</t>
  </si>
  <si>
    <t>Предоставленное финансирование, тыс. руб.**</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</si>
  <si>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</si>
  <si>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</si>
  <si>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1.8.</t>
  </si>
  <si>
    <t>Приложение 1</t>
  </si>
  <si>
    <t>Целевые индикаторы подпрограммы 1</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</si>
  <si>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 социального обслуживания, процентов</t>
  </si>
  <si>
    <t>Целевые индикаторы подпрограммы 2</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</si>
  <si>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</si>
  <si>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</si>
  <si>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</si>
  <si>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</si>
  <si>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</si>
  <si>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</si>
  <si>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</si>
  <si>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</si>
  <si>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</si>
  <si>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</si>
  <si>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</si>
  <si>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</si>
  <si>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</si>
  <si>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</si>
  <si>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</si>
  <si>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</si>
  <si>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</si>
  <si>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</si>
  <si>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</si>
  <si>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</si>
  <si>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</si>
  <si>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</si>
  <si>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</si>
  <si>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</si>
  <si>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</si>
  <si>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</si>
  <si>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</si>
  <si>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</si>
  <si>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</si>
  <si>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</si>
  <si>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</si>
  <si>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</si>
  <si>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</si>
  <si>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</si>
  <si>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</si>
  <si>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Предоставление отдельных мер социальной поддержки граждан, подвергшихся воздействию радиации</t>
  </si>
  <si>
    <t>2.</t>
  </si>
  <si>
    <t>Основное мероприятие "Оказание услуг в области социального обслуживания"</t>
  </si>
  <si>
    <t>Основное мероприятие "Адресно целевая поддержка в области социальной защиты населения"</t>
  </si>
  <si>
    <t xml:space="preserve">1. </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</si>
  <si>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</si>
  <si>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1.1.1.</t>
  </si>
  <si>
    <t>Х</t>
  </si>
  <si>
    <t>По факту бегства отправляется запрос на финансирование</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</si>
  <si>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</si>
  <si>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содержание подведомственных учреждений</t>
  </si>
  <si>
    <t>уменьшение количкства получателей связано с газификацией отдельных жилых помещений</t>
  </si>
  <si>
    <t>Предоставление отдельным категориям собственников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</si>
  <si>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1.45.</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</si>
  <si>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t>
  </si>
  <si>
    <t>Агентство</t>
  </si>
  <si>
    <t>1.2.1.1.</t>
  </si>
  <si>
    <t>1.2.1.2.</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</si>
  <si>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</si>
  <si>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Реконструкция перехода между спальным и лечебными корпусами с установкой грузопассажирского (больничного) лифта Областного государственного автономного учреждения социального обслуживания «Реабилитационный центр для инвалидов молодого возраста «Сосновый бор» в р.п. Вешкайма»</t>
  </si>
  <si>
    <t>1.2.1.</t>
  </si>
  <si>
    <t>1.3.2.1.</t>
  </si>
  <si>
    <t>1.3.2.2.</t>
  </si>
  <si>
    <t>1.3.2.3.</t>
  </si>
  <si>
    <t>1.3.2.4.</t>
  </si>
  <si>
    <t>1.4.1.</t>
  </si>
  <si>
    <t>"Содействие занятости населения, улучшение условий и охраны труда и здоровья на рабочем месте"</t>
  </si>
  <si>
    <t>Основное мероприятие "Содействие трудоустройству населения, улучшение условий, охраны труда и здоровья на рабочем месте, развитие социального партнёрства"</t>
  </si>
  <si>
    <t>Выплата денежного вознаграждения в рамках реализации постановления Правительства Ульяновской области от 07.11.2014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</si>
  <si>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Улучшение условий, охраны труда и здоровья на рабочем месте</t>
  </si>
  <si>
    <t>Основное мероприятие "Содействие в трудоустройстве незанятых инвалидов на оборудованные (оснащенные) для них рабочие места"</t>
  </si>
  <si>
    <t>Основное мероприятие "Привлечение соотечественников, проживающих за рубежом, на постоянное место жительство в Ульяновскую область "</t>
  </si>
  <si>
    <t>Предоставление участникам подпрограммы мер поддержки</t>
  </si>
  <si>
    <t xml:space="preserve"> «Обеспечение реализации государственной программы» на 2015-2018 годы</t>
  </si>
  <si>
    <t>Основное мероприятие «Обеспечение деятельности государственного заказчика и соисполнителей государственной программы»</t>
  </si>
  <si>
    <t>Содержание подведомственных  учреждений (содержание и обеспечение деятельности  учреждений социального обслуживания инвалидов, граждан пожилого возраста и иных категорий граждан, детских домов, детских домов-интернатов и социально-реабилитационных центров для несовершеннолетних,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t>
  </si>
  <si>
    <t>Основное мероприятие "Мероприятия в области энергосбережения и энергоэффективности"</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</si>
  <si>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t>
  </si>
  <si>
    <t>Численность пострадавших в результате несчастных случаев на производстве с утратой трудоспособности на 1 рабочий день и более человек</t>
  </si>
  <si>
    <t xml:space="preserve">Уровень регистрируемой безработицы к численности эко-номически активного населения Ульяновской области, процентов </t>
  </si>
  <si>
    <t xml:space="preserve">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</si>
  <si>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</si>
  <si>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Министерство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</si>
  <si>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</si>
  <si>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</si>
  <si>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 п/п</t>
  </si>
  <si>
    <t>Наименование раздела, мероприятия</t>
  </si>
  <si>
    <t>Распорядитель средств</t>
  </si>
  <si>
    <t>Освоение, тыс. руб.</t>
  </si>
  <si>
    <t>В рамках каких соглашений поступают средства из ФБ, МБ и ИИ</t>
  </si>
  <si>
    <t>ФБ</t>
  </si>
  <si>
    <t>ОБ</t>
  </si>
  <si>
    <t>МБ</t>
  </si>
  <si>
    <t>ИИ</t>
  </si>
  <si>
    <t>«Развитие мер социальной поддержки отдельных категорий граждан»</t>
  </si>
  <si>
    <t>Итого по подпрограмме</t>
  </si>
  <si>
    <t>Итого по 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</si>
  <si>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</si>
  <si>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</si>
  <si>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</si>
  <si>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</si>
  <si>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</si>
  <si>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</si>
  <si>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</si>
  <si>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</si>
  <si>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</si>
  <si>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</si>
  <si>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Исполнитель мероприятия (ИОГВ, ФИО, должность, тел.)</t>
  </si>
  <si>
    <t>Плановый срок реализации мероприятия</t>
  </si>
  <si>
    <t>Фактический срок реализации мероприятия</t>
  </si>
  <si>
    <t>Результат реализации мероприятий ГП (краткое описание, % выполнения работы)/значения целевых индикаторов</t>
  </si>
  <si>
    <t xml:space="preserve">Начало </t>
  </si>
  <si>
    <t xml:space="preserve">Окончание </t>
  </si>
  <si>
    <t xml:space="preserve">Плановое </t>
  </si>
  <si>
    <t>Фактическое</t>
  </si>
  <si>
    <t>запланированные</t>
  </si>
  <si>
    <t>достигнутые</t>
  </si>
  <si>
    <t>1.1.</t>
  </si>
  <si>
    <t>1.2.</t>
  </si>
  <si>
    <t>1.3.</t>
  </si>
  <si>
    <t>1.4.</t>
  </si>
  <si>
    <t>1.5.</t>
  </si>
  <si>
    <t>Доступная среда</t>
  </si>
  <si>
    <t>4</t>
  </si>
  <si>
    <t>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</si>
  <si>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</si>
  <si>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</si>
  <si>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</si>
  <si>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</si>
  <si>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</si>
  <si>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</si>
  <si>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</si>
  <si>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</si>
  <si>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</si>
  <si>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</si>
  <si>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</si>
  <si>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</si>
  <si>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</si>
  <si>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</si>
  <si>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</si>
  <si>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</si>
  <si>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</si>
  <si>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</si>
  <si>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</si>
  <si>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</si>
  <si>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</si>
  <si>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</si>
  <si>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</si>
  <si>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</si>
  <si>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</si>
  <si>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</si>
  <si>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</si>
  <si>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</si>
  <si>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</si>
  <si>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</si>
  <si>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</si>
  <si>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</si>
  <si>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</si>
  <si>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</si>
  <si>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</si>
  <si>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</si>
  <si>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</si>
  <si>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</si>
  <si>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</si>
  <si>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</si>
  <si>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</si>
  <si>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</si>
  <si>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</si>
  <si>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</si>
  <si>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</si>
  <si>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</si>
  <si>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</si>
  <si>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</si>
  <si>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</si>
  <si>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1.3.1.</t>
  </si>
  <si>
    <t>1.3.2.</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</si>
  <si>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</si>
  <si>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</si>
  <si>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</si>
  <si>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</si>
  <si>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</si>
  <si>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</si>
  <si>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</si>
  <si>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</si>
  <si>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</si>
  <si>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</si>
  <si>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</si>
  <si>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</si>
  <si>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</si>
  <si>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</si>
  <si>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</si>
  <si>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</si>
  <si>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</si>
  <si>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</si>
  <si>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</si>
  <si>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</si>
  <si>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Целевые индикаторы подпрограммы 4</t>
  </si>
  <si>
    <t xml:space="preserve">Уровень регистрируемой безработицы к численности экономически активного населения Ульяновской области, процентов </t>
  </si>
  <si>
    <t xml:space="preserve">Целевые индикаторы подпрограммы 5 </t>
  </si>
  <si>
    <t xml:space="preserve">Целевые индикаторы подпрограммы 6 </t>
  </si>
  <si>
    <t>Уровень достижения плановых значений целевых индикаторов государственной программы, процентов</t>
  </si>
  <si>
    <t>Обеспечение деятельности центрального аппарата и его территориальных органов</t>
  </si>
  <si>
    <t>Количество участников государственной программы и членов их семей, прибывших в Российскую Федерацию и зарегистрированных в территориальных органах Федеральной миграционной службы, человек</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</si>
  <si>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</si>
  <si>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</si>
  <si>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</si>
  <si>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</si>
  <si>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</si>
  <si>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</si>
  <si>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</si>
  <si>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 кв.</t>
  </si>
  <si>
    <t>4 кв.</t>
  </si>
  <si>
    <t>2 кв.</t>
  </si>
  <si>
    <t>3 кв.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</si>
  <si>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</si>
  <si>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</si>
  <si>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</si>
  <si>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</si>
  <si>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</si>
  <si>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</si>
  <si>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Министерство, Агентство</t>
  </si>
  <si>
    <t>Численность работников, занятых на работах с вредными и (или) опасными условиями труда, тыс. человек</t>
  </si>
  <si>
    <t>Удельный вес работников, занятых на работах с вредными и (или) опасными условиями труда, процентов</t>
  </si>
  <si>
    <t>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t>
  </si>
  <si>
    <t>Удельный расход тепловой энергии на 1 кв. метр общей площади помещений, занимаемых подведомственными учреждениями, Гкал / кв. м</t>
  </si>
  <si>
    <t>Удельный расход природного газа на 1 кв. метр общей площади помещений, занимаемых подведомственны-ми учреждениями, тыс. куб. м /кв. м</t>
  </si>
  <si>
    <t>Удельный расход воды на 1 кв. метр общей площади помещений, занимаемых подведомственными учреждениями, тыс. куб. м /кв. м</t>
  </si>
  <si>
    <t xml:space="preserve">Численность получателей государственных услуг в сфере содействия занятости населения, человек </t>
  </si>
  <si>
    <t>Численность работников, прошедших обучение по охране труда в аккредитованных обучающих организациях, человек</t>
  </si>
  <si>
    <t>Количество рабочих мест, на которых проведена специальная оценка условий труда</t>
  </si>
  <si>
    <t>Численность участников подпрограммы и членов их семей,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 человек</t>
  </si>
  <si>
    <t xml:space="preserve">Предоставление единовременного пособия осуществляется на заявительной основе. </t>
  </si>
  <si>
    <t>Значение целевого индикатора за 2016 год выполнено</t>
  </si>
  <si>
    <t>(получатели являются убывающей категорией льготников)</t>
  </si>
  <si>
    <t>За 2016 год значение целевого индикатора выполнено</t>
  </si>
  <si>
    <t xml:space="preserve">"Социальная поддержка и защита населения Ульяновской области на 2014-2020 годы" </t>
  </si>
  <si>
    <t>за 2016 год</t>
  </si>
  <si>
    <t>4.</t>
  </si>
  <si>
    <t>5.</t>
  </si>
  <si>
    <t>Средства на социальные выплаты безработным гражданам (в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</si>
  <si>
    <t>Министерство промышленности, строительства, жилищно-коммунального комплекса и транспорта Ульяновской области (далее - Министерство строительства)</t>
  </si>
  <si>
    <t>Министерство строительства</t>
  </si>
  <si>
    <t xml:space="preserve">Ульяновское областное государственное казённое  учреждение социальной защиты населения "Единый областной центр социальных выплат", Казаков Владимир Валерьевич, директор </t>
  </si>
  <si>
    <t>Агентство, Ковальчук В.И.,референт департамента занятости населения</t>
  </si>
  <si>
    <t>Министерство, Логинов Михаил Васильевич, директор департамента планирования и государственных закупок</t>
  </si>
  <si>
    <t>Министерство здравоохранения, семьи и социального благополучия Ульяновской области (далее - Министерство), Агентство по развитию человеческого потенциала и трудовых ресурсов Ульяновской области (далее - Агентство)</t>
  </si>
  <si>
    <t>Министерство, Министерство строительства</t>
  </si>
  <si>
    <t>Государственная программа Ульяновской области "Социальная поддержка и защита населения Ульяновской области на 2014-2020 годы"</t>
  </si>
  <si>
    <t xml:space="preserve">Ежемесячное предоставление материального обеспечения 2 вдов. 1. Ежемесячное формирование выплатных  документов на Сбербанк. </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</si>
  <si>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</si>
  <si>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</si>
  <si>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Корректируются средства федерального бюджета, в связи с принятием федерального закона № 362-ФЗ от 05.12.2017 года «О федеральном бюджете на 2018 год и на плановый период 2019 и 2020 годов»:
в 2018 году увеличиваются на 140 555,2 тыс. рублей;
в 2019 году уменьшаются на 80 487,8 тыс. рублей;
в 2020 году уменьшаются на 50 052,5 тыс. рублей.
Увеличиваются средства федерального бюджета в 2018 году на сумму 2 093,8 тыс. рублей, в связи с принятием федерального закона № 363-ФЗ от 05.12.2017 года «О бюджете Пенсионного фонда на 2018 год и на плановый период 2019 и 2020 годов» на социальную программу, связанную с ремонтом организаций социального обслуживания населения, приобретением оборудования, предметов длительного пользования, автотранспорта для мобильных бригад, обучением компьютерной грамотности неработающих пенсионеров:
по Министерству здравоохранения, семьи и социального благополучия Ульяновской области – 490,6 тыс. рублей;
по Министерству промышленности, строительства, жилищно-коммунального комплекса и транспорта Ульяновской области – 1 603,2 тыс. рублей.
Увеличиваются средства областного бюджета в 2018 году в сумме 17 700,0 тыс. рублей, в связи с выделением дополнительных средств на начисления на оплату труда организациям социального обслуживания и социальной защиты.
Уменьшаются средства областного бюджета в 2019 году на сумму 813 124,9 тыс. рублей, в 2020 году – 496 496,9 тыс. рублей, в связи с выполнением требований Министерства финансов Российской Федерации по подписанию Соглашения о предоставлении дотации на выравнивание бюджетной обеспеченности субъекта Российской Федерации из федерального бюджета бюджету Ульяновской области.
Перераспределяются средства областного бюджета между мероприятиями Государственной программы в целом в 2018 году на обеспечение первоочередных расходов в объёме 25 863,9 тыс. рублей.</t>
  </si>
  <si>
    <t>Численность граждан, прошедших санаторно-курортное лечение</t>
  </si>
  <si>
    <t>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</si>
  <si>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Предоставление мер социальной поддержки по обеспечению жильём отдельных категорий граждан, установленных Федеральным законом от 12 января 1995 года № 5-ФЗ «О ветеранах» </t>
  </si>
  <si>
    <t>Осуществление ежемесячной выплаты в связи с рождением (усыновлением) первого ребёнка</t>
  </si>
  <si>
    <t>1.3.2.6.</t>
  </si>
  <si>
    <t>Проведение туристического слёта</t>
  </si>
  <si>
    <t>Предоставление мер социальной поддержки 99000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</si>
  <si>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218 труженикам тыла</t>
  </si>
  <si>
    <t>Предоставление мер социальной поддержки 1500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</si>
  <si>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109664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</si>
  <si>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Предоставление мер социальной поддержки 13056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</si>
  <si>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оказание мер социальной поддержки 462 гражданам</t>
  </si>
  <si>
    <t>1) прием документов; 2) подготовка распорядительного документа; 3) предоставление выплаты. Компенсация перевозчикам 8010 отдельных категорий граждан</t>
  </si>
  <si>
    <t>1) прием документов; 2) подготовка распорядительного документа; 3) предоставление выплаты. Ежемесячная компенсация 1753 гражданам</t>
  </si>
  <si>
    <t>1) прием документов; 2) подготовка распорядительного документа; 3) предоставление выплаты. Ежемесячная компенсация 360 гражданам</t>
  </si>
  <si>
    <t>1) прием документов; 2) подготовка распорядительного документа; 3) предоставление выплаты. Ежемесячная выплата 226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</si>
  <si>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309000 отдельным категориям граждан 4) зачисление денежных средст расчётным организациям</t>
  </si>
  <si>
    <t>1) прием документов; 2) подготовка распорядительного документа; 3) предоставление выплаты. ежемесячная выплата 8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</si>
  <si>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23 гражданам отдельных категорий специалистов </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</si>
  <si>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6200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</si>
  <si>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240 гражданам</t>
  </si>
  <si>
    <t>Предоставление мер социальной поддержки на оплату жилищно-коммунальных услуг 111366 отдельным категориям граждан</t>
  </si>
  <si>
    <t>1) прием документов; 2) подготовка распорядительного документа; 3) предоставление выплаты. Ежемесячная выплата 2327 граждан, подвергшихся воздействию радиаци</t>
  </si>
  <si>
    <t>1) прием документов; 2) подготовка распорядительного документа; 3) предоставление выплатыПредоставление дополнительных мер социальной поддержки 21952  многодетным семьям</t>
  </si>
  <si>
    <t>Выплата ежемесячного пособия на 54966 ребёнка гражданам, имеющим детей</t>
  </si>
  <si>
    <t xml:space="preserve">1) прием документов; 2) подготовка распорядительного документа; 3) предоставление выплаты. Ежемесячная выплата на 6200 детей до достижения им возраста 3 лет  </t>
  </si>
  <si>
    <t>ежемесячная денежная выплата 205 беременным женщинам и кормящим матерям</t>
  </si>
  <si>
    <t>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23682 штук</t>
  </si>
  <si>
    <t xml:space="preserve">1) прием заявок от МО; 2) предоставление субвенций МО; 3) перечисление денежных средств. 11910 ежемесячных выплат на содержание ребёнка в семье опекуна (попечителя) и приёмной семье; 8244 выплат вознаграждения, причитающегося приёмному родителю </t>
  </si>
  <si>
    <t>подготовка ТЗ</t>
  </si>
  <si>
    <t>Заключение договоров на перевозку участников соревнований</t>
  </si>
  <si>
    <t>заключение соглашения с МО, предоставление субсидий МО</t>
  </si>
  <si>
    <t>пункт исключён с 1 января 2018 года. - Постановление Правительства Ульяновской области от 20.10.2017 N 25/496-П</t>
  </si>
  <si>
    <t>Показатель будет выполнен к концу 2018 года.</t>
  </si>
  <si>
    <t>Министерство здавоохранения, семьи и социального благополучия Ульянолвской области (далее - Министерство), Адонин Александр Алексеевич, директор департамента развития социальной поддержки населения</t>
  </si>
  <si>
    <t>Министерство, Адонин Александр Алексеевич, директор департамента развития социальной поддержки населения</t>
  </si>
  <si>
    <t>Министерство, Логинов Михаил Васильевич, директор департамента социального благополучия</t>
  </si>
  <si>
    <t>Областное государственное казённое учреждение социального обслуживания "Центр обеспечения граждан техническими средствами реабилитации и санаторно-курортным лечением и социальной адаптации для лиц без определённого места жительства и занятий в г. Ульяновске" (далее - ОГКУСО "ЦОГ ТСР и СКЛ и СА для лиц БОМЖ"), Белова Рамиля Вазыховна, и.о.директора</t>
  </si>
  <si>
    <t>Министерство, Логинов Михаил Васильевич, директор департамента социального благополучия, Гурьева Наталья Сергеевна, директор департамента семейной, демографической политики и охраны прав несовершеннолетних, обл.гос.каз.учр.соц.обслуж. "Центр социально-психологической помощи семье и детям "Семья" в г. Ульяновске", Миронова Людмила Анатольевна, директор, ОГКУСО "ЦОГ ТСР и СКЛ и СА для лиц БОМЖ", Белову Рамиля Вазыховна, и.о. диретора</t>
  </si>
  <si>
    <t>ОГКУСО "ЦОГ ТСР и СКЛ и СА для лиц БОМЖ", Белову Рамиля Вазыховна, и.о. диретора</t>
  </si>
  <si>
    <t xml:space="preserve">УОГКУСЗН "ЕОЦСВ", Казаков Владимир Валерьевич, директор </t>
  </si>
  <si>
    <t>Министерство, Егорова Светлана Владимировна, референт департамента развития социальной поддержки населения</t>
  </si>
  <si>
    <t xml:space="preserve">Министерство, Демкина Анна Александровна, референт департамента социального благополучия </t>
  </si>
  <si>
    <t>Министерство, Гурьева Наталья Сергеевна, директор департамента семейной, демографической политики и охраны прав несовершеннолетних</t>
  </si>
  <si>
    <t xml:space="preserve">Министерство, Зорина Наталья Владимировна, референт департамента социального благополучия 
</t>
  </si>
  <si>
    <t>Ульяновское областное государственное казённое учреждение социальной защиты населения в г. Ульяновске, Вадов Андрей Сергеевич, заместитель директора</t>
  </si>
  <si>
    <t>Предоставление субсидий  на оплату жилого помещения и коммунальных услуг 11650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</si>
  <si>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5930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</si>
  <si>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Сбор пакетов документов территориальными органами, приянтие решения, оформление решения протоколом, подготовка распоряжения на перечисление денежных средств, предоставление  адресной  помощи 3539 семей</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</si>
  <si>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60 семей, помощи в форме электронной социальной продовольственной карты 2800 человек</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</si>
  <si>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950 лицам, не имеющим инвалидности, но по медицинским показаниям нуждающимся в них</t>
  </si>
  <si>
    <t xml:space="preserve">Ежемесячные и единовременные выплаты 125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</si>
  <si>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850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</si>
  <si>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250 отдельным категориям граждан</t>
  </si>
  <si>
    <t xml:space="preserve">1) прием документов; 2) подготовка распорядительного документа; 3) предоставление выплаты. Предоставление компенсационных выплат 3400 гражданам из числа социально не защищённых категорий </t>
  </si>
  <si>
    <t>1) прием документов; 2) подготовка распорядительного документа; 3) предоставление выплаты. Оказание  помощи 4 гражданам</t>
  </si>
  <si>
    <t>1) прием документов; 2) подготовка распорядительного документа; 3) предоставление выплатыОказание мер социальной поддержки 89 инвалидам боевых действий</t>
  </si>
  <si>
    <t>1) прием документов; 2) подготовка распорядительного документа; 3) предоставление выплаты. оказание мер социальной поддержки 1012 гражданину,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</si>
  <si>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2243 чел.,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</si>
  <si>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10 социально-значимых мероприятий</t>
  </si>
  <si>
    <t>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t>
  </si>
  <si>
    <t>1.Приём документов  2. Формирование выплатных документов . 3. Направление выплатных документов в Сбербанк и Главпочтамт.Ежемесячная денежная выплата 219 ветеранам творческих профессий и ежегодная денежная выплата 98 ветеранам творческих профессий, достигшим 65-летнего возраста</t>
  </si>
  <si>
    <t xml:space="preserve">Прием документов, их проверка и включение граждан в список на получение свидетельств. Подготовка распоряжения о выдаче 3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</si>
  <si>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8737 гражданам родившихся в период с 01 января 1932 года по 31 декабря 1945 года</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</si>
  <si>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46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</si>
  <si>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1750 добровольным пожарным</t>
  </si>
  <si>
    <t xml:space="preserve">Подготовка распоряжения о выдаче свидетельств, выдача 6 свидетельств о предоставлении единовременных выплат (проверка правоустанавливающих документов, подготовка распоряжения о перечислении денежных средств, перечисление денежных средств)  </t>
  </si>
  <si>
    <t xml:space="preserve">Подготовка распоряжения о выдаче свидетельств, выдача 8 свидетельств о предоставлении единовременных выплат (проверка правоустанавливающих документов, подготовка распоряжения о перечислении денежных средств, перечисление денежных средств)  </t>
  </si>
  <si>
    <t>Предоставление мер социальной поддержки 7850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</si>
  <si>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Ежемесячная выплата 40 граждан</t>
  </si>
  <si>
    <t xml:space="preserve">Прием документов, их проверка и включение граждан в список на получение сертификатов. Выдача 6 сертификатов </t>
  </si>
  <si>
    <t>проведение конкурса, заключение контрактов</t>
  </si>
  <si>
    <t>1) прием документов; 2) проверка документов; 3) принятие решения о назначении пособия; 4) выплата пособия. Выплата единовременного пособия на 6 усыновлённых детей</t>
  </si>
  <si>
    <t>1) прием документов; 2) подготовка распорядительного документа; 3) предоставление выплаты. Предоставление 264 выплаты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</si>
  <si>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28 детям-сиротам и детям, оставшимся без попечения родителей, лицам из их числа</t>
  </si>
  <si>
    <t>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Оплата проезда к месту лечения и обратно 6 заявителям</t>
  </si>
  <si>
    <t>1) прием документов; 2) подготовка распорядительного документа; 3) перечисление денежных средств. Возмещение расходов 32 детям-сиротам и детям, оставшихся без попечения родителей</t>
  </si>
  <si>
    <t>Реализация мер социальной поддержки 30 детей</t>
  </si>
  <si>
    <t>Проверка документов, подготовка распоряжений о выдаче сертификатов, выдача сертификатов.  Выдано 3250 сертификатов</t>
  </si>
  <si>
    <t>Готовится материал о кандидатах для рассмотрения на заседании Совета по реализации приоритетных национальных проектов и семейной политике в Ульяновской области (далее - Совет).Совет в соответствии с регламентом рассматривает представленные материалы для выявления победителей и присуждения премии, выплата 5 ежегодных премий Губернатора Ульяновской области «Семья года»</t>
  </si>
  <si>
    <t>Предоставление мер социальной поддержи 90 семьи, в которых оба родителя являются инвалидами и воспитывают несовершеннолетних детей; 267 семей,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</si>
  <si>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173 свидетельства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</si>
  <si>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1) прием документов; 2) подготовка распорядительного документа; 3) предоставление выплаты, по мере требования 2475 поездок</t>
  </si>
  <si>
    <t>Единовременное пособие 5 беременным женам военнослужащих</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</si>
  <si>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в количестве 650 пособий</t>
  </si>
  <si>
    <t>1) прием документов; 2) подготовка распорядительного документа; 3) перечисление денежных средств. Выплата единовременного пособия 130 получателям</t>
  </si>
  <si>
    <t>1) прием заявок от МО; 2) предоставление субвенций МО; 3) перечисление денежных средств. Осуществление 9077 выплат детям-сиротам и детям, оставшимся без попечения родителей, лицам из их числа</t>
  </si>
  <si>
    <t>проведение конкурсных процедур</t>
  </si>
  <si>
    <t>Проведение мероприятий</t>
  </si>
  <si>
    <t>Подготовка ТЗ, проведение конкурсных процедур, заключение договора на оказание услуг по проведению мероприятия</t>
  </si>
  <si>
    <t>заключение контракта</t>
  </si>
  <si>
    <t>Оказание государственной услуги населению 22,8 тыс. услуг</t>
  </si>
  <si>
    <t>На конец 2 квартала 2018 года численность женщин, находящихся в отпуске по уходу за ребенком до достижения им возратста трех лет, нарастающим итогом не менее 138 человек.</t>
  </si>
  <si>
    <t>Конкурс Лучший работодатель года, премия 5 конкурсантам по 50,0 тыс. рублей</t>
  </si>
  <si>
    <t>Изготовление печатной продукции для распространения в период проведения месячника охраны труда</t>
  </si>
  <si>
    <t>Осуществление социальных выплат гражданам, признанным признанным в установленном порядке безработными - 5000 чел.</t>
  </si>
  <si>
    <t>Пособия планируется выплатить 200 соотечественникам</t>
  </si>
  <si>
    <t>Размещение информации в СМИ</t>
  </si>
  <si>
    <t>подготовка ТЗ, проведение конкурсов, заключение контрактов</t>
  </si>
  <si>
    <t>Проведение мероприятий по заключенным конрактам (договорам). Подготовка ТЗ, проведение конкурсных процедур на текущий ремонт жилого корпуса, замена окон в ОГАУСО «Специальный дом-интернат для престарелых и инвалидов в с. Акшуат»</t>
  </si>
  <si>
    <t>Изготовлены: информационный бюллетень "Безопасность и охрана труда"; листовки и плакаты, посвящённые тематике Всемирного дня охраны труда</t>
  </si>
  <si>
    <t>1.47.</t>
  </si>
  <si>
    <t xml:space="preserve">1) прием документов; 2) подготовка распорядительного документа; 3) предоставление выплаты. Выплата пособий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</si>
  <si>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</si>
  <si>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В первом квартале 2018 года в муниципальных образованиях Ульяновской области проводился первый отборочный этап конкурса. Премия Губернатора Ульяновской области "Семья Года" выплачена 6 семьям в размере 50,0 тыс.рублей.</t>
  </si>
  <si>
    <t>Оплачены расходы на оказание услуг по изготовлению памятных сувениров для вручения инвалидам во время проведения месячника "Белая трость", международного дня глухих, Дня больных рассеянным склерозом, Дня больных сахарным диабетом на сумму 60,0 тыс. рублей</t>
  </si>
  <si>
    <t>Министерство, Прыгунова Ольга Александровна,и.о. заместителя директора департамента-начальника отдела бюджетного учёта, отчётности и финаносового обеспечения расходных обязательств</t>
  </si>
  <si>
    <t>Министерство, Гаврилова Елена Михайловна, заместитель директора департамента - начальник отдела планирования и анализа исполнения бюджета</t>
  </si>
  <si>
    <t>Увеличиваются средства федерального бюджета в 2018 году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ребёнка в сумме 142 064,9 тыс. рублей (на основании федерального закона от 28.12.2017 № 418-ФЗ «О ежемесячных выплатах семьям, имеющих детей»).
Увеличиваются средства областного бюджета в 2018 году в сумме 
15,0 тыс. рублей, в связи с поступлением благотворительных пожертвований от частного лица областному государственному казённому учреждению социального обслуживания «Детский дом-интернат для глубоко умственно отсталых детей «Родник».
Уменьшаются средства областного бюджета в 2018 году на сумму 26 472,5 тыс. рублей, в том числе:
по Министерству здравоохранения, семьи и социального благополучия Ульяновской области:
на погашение кредиторской задолженности за 2017 год по мерам государственной поддержки граждан в связи с введением на территории Ульяновской области экономически обоснованных тарифов и нормативов потребления коммунальных услуг, в связи с отменой меры социальной поддержки в сумме 650,0 тыс. рублей;
по Агентству по развитию человеческого потенциала и трудовых ресурсов Ульяновской области:
в связи с необходимостью возврата средств в федеральный бюджет 
в результате не достижения показателей результативности использования субсидий, предоставляемых из федерального бюджета, в сумме 123,9 тыс. рублей:
по Министерству промышленности, строительства, жилищно-коммунального комплекса и транспорта Ульяновской области:
на «Строительство (закольцованного) газопровода между ГРС № 52 
и ГРС № 38 г. Ульяновск, промышленная зона «Заволжье»» на Министерство развития конкуренции и экономики Ульяновской области в сумме 698,6 тыс. рублей;
на муниципальные образования Ульяновской области на проведение комплексного благоустройства территорий общего пользования общегородского значения в рамках государственной программы «Формирование комфортной городской среды в Ульяновской области» в сумме 25 000,0 тыс. рублей.
Перераспределяются средства областного бюджета между мероприятиями Государственной программы в целом в 2018 году на сумму 57 471,3 тыс. рублей, в том числе по средствам федерального бюджета 1 603,2 тыс. рублей:
на меры социальной поддержки – 15 449,0 тыс. рублей;
на капитальный и текущий ремонты – 37 364,5 тыс. рублей, в том числе средства федерального бюджета 1 603,2 тыс. рублей;
на первоочередные расходы – 4 657,8 тыс. рублей.</t>
  </si>
  <si>
    <t>Отчёт об исполнении плана - графика реализации государственной программы за 9 месяцев 2018 года</t>
  </si>
  <si>
    <t>За 9 месяцев 2018 года субсидии на оплату жилого помещения и коммунальных услуг предоставлены 29920 получателям. Выплаты произведены в полном объеме</t>
  </si>
  <si>
    <t>За 9 месяцев 2018 года меры социальной поддержки представлены 87 инвалидам в  полном объёме.</t>
  </si>
  <si>
    <t>За 9 месяцев 2018 года год меры социальной поддержки представлены 221 гражданам в полном объёме</t>
  </si>
  <si>
    <t>За 9 месяцев 2018 года компенсационные выплаты предоставлены 882 гражданам в полном объеме.</t>
  </si>
  <si>
    <t>За 9 месяцев  2018 года меры социальной поддержки представлены 11 гражданам в полном объёме</t>
  </si>
  <si>
    <t>За 9 месяцев 2018 года меры социальной поддержки представлены 2194 гражданам в полном объёме.</t>
  </si>
  <si>
    <t>За 9 месяцев 2018 года ежегодная денежная  выплата представлена 7735 гражданам в полном объёме.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</si>
  <si>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9 месяцев 2018 года в полном объёме представлена ежемесячная денежная компенсация 11 гражданам.</t>
  </si>
  <si>
    <t>Данная мера соц. поддержки предоставляется по фактическому обращению граждан. За 9 месяцев 2018 года выплата представлена 75 гражданам.</t>
  </si>
  <si>
    <t>За 9 месяцев 2018 года меры социальной поддержки представлены 21945 гражданам в полном объёме.</t>
  </si>
  <si>
    <t>За 9 месяцев 2018 года выплата пособия по погребению представлена 1054 гражданам в полном объёме.</t>
  </si>
  <si>
    <t>За 9 месяцев 2018 года меры социальной поддержки представлены 1304 гражданам в полном объёме.</t>
  </si>
  <si>
    <t>За 9 месяцев 2018 года меры социальной поддержки представлены 2843 гражданам в полном объёме.</t>
  </si>
  <si>
    <t xml:space="preserve">За 9 месяцев 2018 года меры социальной поддержки представлены 2584 гражданам в полном объёме. </t>
  </si>
  <si>
    <t>За 9 месяцев 2018 года  меры социальной поддержки представлены 224 гражданам в  полном объёме.</t>
  </si>
  <si>
    <t>За 9 месяцев 2018 года пособие предоставлено  54577 гражданам. Задолженности перед получателями нет.</t>
  </si>
  <si>
    <t>За 9 месяцев 2018 года меры социальной поддержки  представлены 22 гражданам в полном объёме</t>
  </si>
  <si>
    <t>За 9 месяцев 2018 года выплаты ЕДК представлены 111072 ветеранам в  полном объёме</t>
  </si>
  <si>
    <t>За 9 месяцев 2018 года ежегодная денежная  выплата представлена 82390 гражданам в полном объёме</t>
  </si>
  <si>
    <t>За 9 месяцев 2018 года меры социальной поддержки воспользовались 188 женщин, в том числе: 100 беременных женщин и 88 кормящих матерей</t>
  </si>
  <si>
    <t>За 9 месяцев 2018 года меры социальной поддержки  представлены 3907 гражданам в  полном объёме.</t>
  </si>
  <si>
    <t>За 9 месяцев 2018 года меры социальной поддержки  представлены 984 гражданам в  полном объёме.</t>
  </si>
  <si>
    <t>За 9 месяцев 2018 года меры социальной поддержки представлены 91 гражданину в полном объёме.</t>
  </si>
  <si>
    <t>Сведения об объёмах финансирования за 9 месяцев 2018 года</t>
  </si>
  <si>
    <r>
      <t>За 9 месяцев 2018 года значение целевого индикатора</t>
    </r>
    <r>
      <rPr>
        <sz val="10"/>
        <color rgb="FFFF0000"/>
        <rFont val="Times New Roman"/>
        <family val="1"/>
        <charset val="204"/>
      </rPr>
      <t xml:space="preserve"> выполнено</t>
    </r>
  </si>
  <si>
    <t>За 9 месяцев 2018 года значение целевого индикатора выполнено</t>
  </si>
  <si>
    <t>Сохранение в течение текущего года численности инвалидов, работающих в организациях, которым предоставлена субсидия в целях возмещения части затрат в связи с оплатой труда инвалидов на уровне предшествующего года</t>
  </si>
  <si>
    <t>По состоянию на 01.10.2018 численность безработных граждан, зарегистрированных в государственных учреждениях службы занятости населения, составила 2455 человек. Уровень регистрируемой безработицы составил 0,38%</t>
  </si>
  <si>
    <t>По состоянию на 01.10.2018 года численность инвалидов составила 219 человек</t>
  </si>
  <si>
    <t>Количество работников прошедших обучение за 9 месяцев 2018 года составило 8950 человек</t>
  </si>
  <si>
    <t xml:space="preserve">Количество получателей государственных услуг в сфере занятости за 9 месяцев 2018 года составило  66707 человек. </t>
  </si>
  <si>
    <t>За 9 месяцев 2018 года численность пострадавших в результате несчастных случаев на производстве составила 164 человека,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t>
  </si>
  <si>
    <t xml:space="preserve">За 9 месяцев 2018 года специальная оценка условий труда проведена на 18516  рабочих местах. </t>
  </si>
  <si>
    <t>Мероприятие "Предоставление субсидий из областного бюджета Ульяновской области Фонду "Корпорация развития санаторно-курортного комплекса Ульяно-вской области" иключено постановле-нием Правительства Ульяновской области  от 26.09.2018 № 21/447-П</t>
  </si>
  <si>
    <t>за 9 месяцев 2018 года</t>
  </si>
  <si>
    <t>Мероприятие иключено постановлением Правительства Ульяновской области  от 26.09.2018 № 21/447-П</t>
  </si>
  <si>
    <t>За 9 месяцев 2018 года льготным проездом воспользовалось 7988  федеральных льготников</t>
  </si>
  <si>
    <t>За 9 месяцев 2018 года ежемесячная денежная компенсация на оплату жилого помещения и коммунальных услуг предоставлена 1478 гражданам в полном объёме</t>
  </si>
  <si>
    <t xml:space="preserve">За 9 месяцев 2018 года ежемесячную денежную компенсацию на оплату жилого помещения и коммунальных услуг получили 303213 человек   </t>
  </si>
  <si>
    <t>За 9 месяцев 2018 года выдано 11 свидетельств. 3 свидетельства реализованы.</t>
  </si>
  <si>
    <t>За 9 месяцев 2018 года выдано 19 свидетельств. 10 свидетельств реализованы.</t>
  </si>
  <si>
    <t>За 9 месяцев 2018 года ежемесячная денежная  выплата представлена 109092 гражданам в полном объёме. Выплата произведена в полном объеме.</t>
  </si>
  <si>
    <t>За 9 месяцев 2018 года единовременное пособие выплачено на 21 усыновлённому ребёнку</t>
  </si>
  <si>
    <t>Произведено 285 выплат 55 получателям в полном объёме за 9 месяцев 2018 года</t>
  </si>
  <si>
    <t>За 9 месяцев 2018 года произведено возмещение расходов 8 получателям</t>
  </si>
  <si>
    <t>Расходы за 9 месяцев 2018 года не производились</t>
  </si>
  <si>
    <t>За 9 месяцев 2018 года произведено возмещение расходов 18 получателям</t>
  </si>
  <si>
    <t>Мера социальной поддержки предоставляются по факту обращения граждан. За 9 месяцев 2018 года обращений не поступало</t>
  </si>
  <si>
    <t>За 9 месяцев 2018 года выплачено 1691 пособие. Задолженности перед получателями нет. Выплата произведена в полном объеме</t>
  </si>
  <si>
    <t>За 9 месяцев 2018 года единовременное пособие выплачено 231 получателям на 295 детей</t>
  </si>
  <si>
    <t>За 9 месяцев 2018 года перевозка несовершеннолетних не осуществлялась</t>
  </si>
  <si>
    <t xml:space="preserve">Ежемесячные выплаты на обеспечение проезда произведены 27355 детям-сиротам и детям, оставшимся без попечения родителей </t>
  </si>
  <si>
    <t>Денежные средства перечислены на содержание 37653 детям, 26614 получателям ежемесячного вознаграждения, причитающегося приёмным родителям</t>
  </si>
  <si>
    <t>За 9 месяцев 2018 года переданы субвенции для осуществления деятельности по опеке и попечительству в 23 МО</t>
  </si>
  <si>
    <t>В I полугодие 2018 года выдано 3 свидетельства. 3 свидетельства реализованы.</t>
  </si>
  <si>
    <t>По состоянию на 01.10.2018 проведено 15 заседаний областной общественной комиссии. По итогам проведённых заседаний адресную материальную помощь получили 3569 человека, в том числе:
- на помощь в связи с пожаром – 181 человек; 
- на лечение – 1423 человека;
- на газификацию жилья – 483 человека;
- в связи с малообеспеченностью, задолженностью по кредитам, ЖКУ, ремонтом жилья и прочее  – 1360 человека;
- в связи с чрезвычайной ситуацией – 118 человек;
- в связи с проведённым капитальным ремонтом жилья ветеранам Великой Отечественной войны – 4 человека.
Из 5 заседаний 3 заседания прошло с участием Губернатора Ульяновской области С.И. Морозова, на котором было принято положительное решение об оказании материальной помощи 9 гражданам, в том числе:
- на помощь в связи с пожаром – 2 человека; 
- на лечение – 7 человек.</t>
  </si>
  <si>
    <t xml:space="preserve">На 01 октября 2018 года заключено 375 социальных контракта.
На 01.10.2018 было заключено 4416 социальных контракта на оказание государственной социальной помощи в виде натуральной помощи с использованием продуктовых карт для приобретения продуктов питания.
</t>
  </si>
  <si>
    <t xml:space="preserve">1)Договора с 7 поставщиками на поставку протезно-ортопедических изделий заключены 09.01.2018г.
2) прием , проверка документов и формирование списков;  3) получателю оформляется направление в организацию, с которой заключен договор на изготовление изделий;4) по факту изготовления изделий в органы социальной защиты поставщиками предоставляются платежные документы с приложением реестра получателей изделий; 5) на основании представленных документов,  учреждение социальной защиты оплачивает выданные изделия. За 2018 год  обеспечили  протезно-ортопедическими изделиями 2602 человека, не имеющим инвалидности, но по медицинским показаниям нуждающимся в них. вставшие на учет в 2017 году
</t>
  </si>
  <si>
    <t>За 9 месяцев 2018 года компенсации на оплату жилого помещения и коммунальных услуг предоставлены 8657 получателям. Выплаты произведены в полном объеме</t>
  </si>
  <si>
    <t xml:space="preserve">За 9 месяцев 2018 года количество выплат ежемесячного пособия по уходу за ребёнком составило 64017 шт. Выплата произведена в полном объёме согласно заявок на финансовое обеспечение расходов на выплату государственных пособий 8948 чел. </t>
  </si>
  <si>
    <t>Подготовка и проведение конкурса  Ежегодный областной конкурс "Семейные трудовые династии". Поставка и изготовление рамок, цветов. Вручение наград и призов по итогам премии победителям (4 номинации).</t>
  </si>
  <si>
    <t>За 9 месяцев 2018 года количество получателей государственных услуг в сфере занятости  составило 66707 человек. План выполнен на 113,5 %</t>
  </si>
  <si>
    <t xml:space="preserve">За 9 месяцев 2018 года приступили к профессиональному обучению 250 женщин, находящиеся в отпуске по уходу за ребёнком до достижения им возраста трёх лет, что составляет 100 % от годового плана-прогноза (250 человек). Завершили освоение образовательных программ 202 женщины. Возобновили трудовую деятельность 50 женщин, в том числе 40 женщин - по профессии обучения. </t>
  </si>
  <si>
    <t>Заключены договора:  №05/18 от 12.03.2018 на поставку сувенирных рамок и  бланков дипломов для проведения конкурса "Лучший работник  УГКУ КЦ Ульяновской области" в сумме 405,0 рублей, № 04/18 от 12.03.2018 на поставку сувенирных рамок и бланков дипломов для проведения конкурса В сфере занятости населения Ульяновской области в сумме 675,00 рублей. Государственный контракт от 25.05.2018 года по изготовлению знаков в виде вымпелов для вручения на торжественном мероприятии, посвященном подведению итогов областного этапа Всероссийского конкурса РОВСЭ на сумму 139518,00 рублей</t>
  </si>
  <si>
    <r>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9 месяцев 2018 год получили 8253 человек, в том числе 7127 человек получили пособие по безработице, 783</t>
    </r>
    <r>
      <rPr>
        <b/>
        <sz val="10"/>
        <rFont val="Times New Roman"/>
        <family val="1"/>
        <charset val="204"/>
      </rPr>
      <t xml:space="preserve"> </t>
    </r>
    <r>
      <rPr>
        <sz val="10"/>
        <rFont val="Times New Roman"/>
        <family val="1"/>
        <charset val="204"/>
      </rPr>
      <t>человека – стипендию, 131 человек – материальную помощь, досрочную пенсию – 212</t>
    </r>
    <r>
      <rPr>
        <b/>
        <sz val="10"/>
        <rFont val="Times New Roman"/>
        <family val="1"/>
        <charset val="204"/>
      </rPr>
      <t xml:space="preserve"> </t>
    </r>
    <r>
      <rPr>
        <sz val="10"/>
        <rFont val="Times New Roman"/>
        <family val="1"/>
        <charset val="204"/>
      </rPr>
      <t>человек.</t>
    </r>
  </si>
  <si>
    <t>За 9 месяцев 2018 года выплачено пособий 119 соотечественникам. Невыполнение планового показателя связано с  тем, что граждане не предоставляют полный комлект документ необходимых для осуществления выплаты, а также не все участники программы прибыли на территорию Ульяновской области.</t>
  </si>
  <si>
    <t>Средства планируются к освоению в 4 квартале 2018 года</t>
  </si>
  <si>
    <t>Исполнение по финансированию аппарата составляет 66,9 % от плана. Выплаты заработной платы, начисления на неё произведены в полном объёме. Задолженности нет.</t>
  </si>
  <si>
    <t xml:space="preserve">Исполнение по финансированию ОГКУ "Кадрового центра Ульяновской области"  составляет 76,5 % от плана. Выплаты заработной платы, начисления на неё произведены в полном объёме. </t>
  </si>
  <si>
    <t>Исполнение по содержанию по ОГКУСО состваляет 84,4% от плана, по ОГБУСО - 93,3%, ОГАУСО - 86,5%, по ОГКУСЗН - 92,4%, ОГКОУ - 79,1%. Выплаты заработной платы произведена в полном объёме. Задолженности нет.</t>
  </si>
  <si>
    <t>Исполнение по содержанию Департаментов социальной защиты состваляет 74,7% от плана, по Министерству 71,9%. Выплаты заработной платы, начисления на неё произведены в полном объёме. Задолженности нет.</t>
  </si>
  <si>
    <t>За 9 месяцев 2018 года представлена мера социальной поддержки 6839 человек. Выплата представлена в полном объёме.</t>
  </si>
  <si>
    <t>Ежемесячная денежная компенсация расходов  на уплату взноса на капитальный ремонт за 9 месяцев 2018 года предоставлена 61 гражданам (всем обратившимся гражданам выплата предоставляется в полном объёме).</t>
  </si>
  <si>
    <t>За 9 месяцев 2018 года оплачено 27 социально-значимых мероприятий:
Поздравление женщин в родильных отделениях медицинских организаций, подведомственных Министерству здравоохранения, семьи и социального благополучия Ульяновской области, родивших детей 1 января, 23 февраля, 8 марта, 12 июня; 
День освобождения Ленинграда от блокады; 
День окончания Сталинградской битвы; 
Мероприятие, посвящённое Дню памяти о россиянах, исполнявших служебный долг за пределами Отечества;
Митинг, посвящённый Дню освобождения узников фашизма;
Митинг, посвящённый годовщине катастрофы на Чернобыльской АЭС; 
Встречи с ветеранами, поздравление  в рамках Дня Победы;
Гала–концерт Фестиваля детского творчества воспитанников детских домов, социально-реабилитационных центров и социальных приютов Ульяновской области «Храните детские сердца»; 
День защиты детей. Старт акции «Помоги собраться в школу»; 
Мероприятие, посвящённое Дню социального работника; 
Чествование участниц акции «Роди патриота в День России»;
Мероприятие, посвящённое Дню памяти и скорби – дню начала Великой отечественной войны; 
Мероприятие, посвящённое Дню партизан и подпольщиков; 
Региональный этап Спартакиады для воспитанников детских домов «Спортивный Олимп Приволжья» в рамках Проекта ПФО «ВЕРНУТЬ ДЕТСТВО»;
Региональный этап Интеллектуально-развивающей игры «Ума палата» в рамках проекта ПФО «ВЕРНУТЬ ДЕТСТВО»;
День семьи любви и верности;
День отца;
Мероприятие, посвящённое Дню окончания Курской битвы;
Мероприятие, посвящённое Дню окончания Второй мировой войны;
Закрытие акции «Помоги собраться в школу»; 
День семейного общения;
Ежегодный областной конкурс на соискание премии Губернатора Ульяновской области «Семья года»;
Организация и проведение экскурсионных программ «Памятники истории и культуры Ульяновской области» для льготных категорий граждан;
Направлена субсидия ОГАУСО «СОЦ "Волжские просторы» в г. Новоульяновске» на оказание услуг по организации отдыха и оздоровлению граждан пожилого возраста в Ульяновской области в рамках «Серебрянные каникулы»</t>
  </si>
  <si>
    <t>За 9 месяцев 2018 год выплата ЕДК представлена 90173 ветеранам в полном объёме.</t>
  </si>
  <si>
    <t>За 9 месяцев 2018 года меры социальной поддержки представлены 192 труженникам в полном объёме.</t>
  </si>
  <si>
    <t>За 9 месяцев 2018 года меры социальной поддержки представлены 1381  реабилитированному гражданину в полном объёме.</t>
  </si>
  <si>
    <t>За 9 месяцев 2018 год выплаты представлены 6244 гражданам.</t>
  </si>
  <si>
    <t>За 9 месяцев 2018 года меры социальной поддержки представлены 457 гражданам в полном объёме.</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</si>
  <si>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9 месяцев 2018 года на сумму 13 200,4 тыс. рублей, в том числе:
ООО «Дэйли» - 5 692,7 тыс. рублей;
УРОООО «Российский Красный Крест» - 4 315,4 тыс. рублей;
ДМООИО "Преодоление" УООО ООО ВОИ – 2 681,9 тыс. рублей;
Общество с ограниченной ответственностью "Дар-1"- 7,6 тыс. рублей;
АНО "Социальное благополучие" – 492,6 тыс. рублей;
АНО ДПО "ЦКСП" – 10,1 тыс. рублей.</t>
  </si>
  <si>
    <t>За 9 месяцев 2018 года ежемесячное денежное пособие предоставлено 126 гражданину. Денежные выплаты предоставлены в полном объёме.</t>
  </si>
  <si>
    <t>За 9 месяцев 2018 года пенсии за выслугу лет предоставлены в полном объёме. Пенсии за выслугу лет предоставлены 860 гражданам</t>
  </si>
  <si>
    <t>За 9 месяцев  2018 года меры социальной поддержки представлены 24 гражданам в  полном объёме.</t>
  </si>
  <si>
    <t xml:space="preserve">За 9 месяцев  2018 года  данной мерой социальной поддержки воспользовались 33 молодых специалиста. Мерами социальной поддержки обеспечены в полном объёме. </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</si>
  <si>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9 месяцев  2018 года единовременная материальная помощь оказана 6 гражданам. Задолженности перед получателями нет. </t>
  </si>
  <si>
    <t>На основании Распоряжения от 29.01.2018г. № 162-р «О распределении сертификатов на оплату услуг по социальной реабилитации и ресоциализации на 2018год и приложения к нему «Графика выдачи сертификатов на оплату услуг по социальной реабилитации и ресоциализации в 2018г.» было выдано 13 сертификатов. На 01.10.2018г. реабилитацию в реабилитационном центре ООО «Свобода», проходят 8 получателей сертификатов. На соновании акта возмещения расходов за предоставление меры социальной поддержки за 2 полугодие 2018 года оплачено на сумму 588,1 тыс. рублей.</t>
  </si>
  <si>
    <t>За 9 месяцев 2018 года меры социальной поддержки представлены 29 гражданам в  полном объёме.</t>
  </si>
  <si>
    <t>За 9 месяцев 2018 года выдано 4079  сертификатов "Семья", реализовано 885  сертификатов, из них: на улучшение жилищных условий средства капитала "Семья" направили -359 семей, на лечение детей - 81 семьи, на обучение детей - 383 семьи, на страхование - 55 семей, на оздоровление - 6 семьей, 20 - подведение коммуникаций, средства реабилитации детям инвалидам - 1 семьи.</t>
  </si>
  <si>
    <t xml:space="preserve">За 9 месяцев 2018 года меры социальной поддержки представлены на 5452 детей. Выплата произведена в полном объёме. </t>
  </si>
  <si>
    <t>За 9 месяцев 2018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 единовременная денежная выплата в размере 10000 рублей при рождении двоих детей в результате многоплодных родов, её получили 91 семья; 
-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724 семьи;
- ежемесячная денежная выплата в размере 1000 рублей на каждого ребенка родителям-студентам, её получила 104 семей.
За 9 месяцев 2018 года выдано 191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34 семьи, при рождении четвертого или последующего ребёнка  - 157 семей. В 1 полугодии 2018 г. реализовали свои свидетельства 140 семей.</t>
  </si>
  <si>
    <t>15.06.2018г. УОГКУСЗН «ЕОЦСВ» объявлен электронный аукцион на услуги по обучению компьютерной грамотности неработающих пенсионеров. Согласно технико-экономического задания начальная максимальная цена контракта составила 939 000,00 рублей (в том числе за счет средств ПФР – 489 000,00 руб., за счет средств бюджета Ульяновской области – 450 000,00). Цена за обучение 1 неработающего пенсионера составила 3 000,00 руб.
27.06.2018г. состоялось рассмотрение первых частей заявок. В электронном аукционе приняли участие 3 участника. По итогам рассмотрения все участники допущены к участию в электронном аукционе.
02.07.2018г. проведен электронный аукцион, по итогам которого победителем стал Федеральное государственное бюджетное образовательное учреждение высшего образования «Ульяновский государственный университет». Начальная максимальная цена контракта снижена на 50%, то есть цена контракта составила 469 249,97 руб. (в том числе за счет средств ПФР РФ – 234 624,80 руб., за счет средств бюджета Ульяновской области – 234 625,17 руб.). 
17.07.2018г. заключен Контракт № 0168200002418002435-0031782-01 от 17.07.2018г. с Федеральным государственным бюджетным образовательным учреждением высшего образования «Ульяновский государственный университет». В настоящее время идет формирование списков неработающих пенсионеров, желающих пройти обучение. На 01.10.2018 сформированы группы и приступили к обучению.</t>
  </si>
  <si>
    <t>ОГКУ Новодольский детский дом "Остров детства" оплачены услуги по разработке проектной документации Общесту с ограниченной ответственностью "ИНДЕКС-ПРИВОЛЖЬЕ" на сумму 66,0 тыс. рублей</t>
  </si>
  <si>
    <t>ОГАУСО "Психоневрологический интерант в г.Новоульяновске" приобретено оборудование для трудовых мастерских на сумму 584,2 тыс. рублей</t>
  </si>
  <si>
    <t>Оплачены услуги по обучению русскому жестовому языку Негосударственное образовательное частное учреждение "Учебно-методический центр Всероссийского общества глухих" в сумме 173,55 тыс. рублей</t>
  </si>
  <si>
    <t>Оплачены услуги за учебные, информационные, справочные методические пособия в сумме 70,0 тыс. рублей</t>
  </si>
  <si>
    <t>Оплачены расходы, связанные с организацией пассаржских перевозок участников (инвалидов по слуху) всероссийских и международных физкультурных и спортивных мероприятий на сумму 50,0 т.р.; Оплачены услуги по пассажирским перервозкам участников (детей-инвалидов) межрегиональных и всероссийских физкультурных мероприятий на сумму 38,5 т.р.; Оплачены услуги по пассарским перевозкам участников (ветеранов) межрегионального всероссийского фестиваля художественного творчества на сумму 68,8 т.р.</t>
  </si>
  <si>
    <t xml:space="preserve">Оплачены расходы ООО "Фабрика идей" по организации и проведение зимней спартакиады для инвалидов и граждан пожилого возраста на сумму 70,0 тыс. рублей; Оплачены расходы ООО "Фабрика идей" за услуги по организации проведению  летней  спартакиады для инвалидов на сумму 69,9 т.р. </t>
  </si>
  <si>
    <t>Оплачены расходы Обществу с ограниченной ответственностью "ВТ-УЛЬЯНОВСК" за организацию и проведение областного мероприятия для детей-инвалидов "Парад-Ангелов" на сумму  100,0 т.р.</t>
  </si>
  <si>
    <t>Предоставлена субсидия Обл.гос.бюджетное учр.соц.обслуживания "Центр соц.обслуживания "Доверие" в г. Димитровграде" и ОГБУСО ЦСО "Парус надежды" на проведение туристического слёта на сумму 100,0 тыс. рублей</t>
  </si>
  <si>
    <t xml:space="preserve">Предоставлена субсидия на приобретение специального транспортного средства для перевозки инвалидов ОГАУСО ПНИ в п. Приозёрный в сумме 1500,0 тыс. рублей, ОГАУСО ПНИ в п. Дальнее Поле в сумме 1800,0 тыс. рублей </t>
  </si>
  <si>
    <t>Капитальный ремонт здания в ОГАУСО "Геронтологический центр в г. Ульяновске" - подрядчик определен - ООО "Комплексное строительство". Цена контракта 14104,9 т.р. Дата заключения 20.08.2018г. Оплачены работы на 915,5 тыс. рублей.
Капитальный ремонт здания в  ОГАУСО "Психоневрологический интернат в п.Дальнее Поле - подрядчик определен  ООО "МСУ-7". Цена контракта 4984,1 т.р. Дата заключения контракта - 20.08.2018г. Оплачены работы на 189,5 тыс. рублей
Капитальный ремонт здания в ОГАУСО "Психоневрологический интернат в п.Лесной" - подрядчик определен ООО "Солком". Цена контракта 9700,2 т.р. Дата заключения контракта 20.08.2018г. Оплачены работы на 691,9 тыс. рублей.
Капитальный ремонт корпуса №3 областного государственного автономного учреждения социального обслуживания «Социально-реабилитационный центр им. Е.М. Чучкалова». 25 апреля 2018 года заключен ГК на сумму 5936,7 т.р. Проектирование ведется согласно графика. Направлены поэтажные планировки на согласование в медучреждение. Оплачены работы на 771,5 тыс. рублей
Реконструкция отделения профессиональной  реабилитации и социальной адаптации областного государственного казённого учреждения социального обслуживания «Реабилитационный центр для детей и подростков с ограниченными возможностями «Подсолнух» в г. Ульяновске» - оплачены работы по ПСД на сумму 252,5 т.р.</t>
  </si>
  <si>
    <t>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ООО "Информационно-технологический центр "Базис" и ООО "АИС Город"  за 9 месяцев 2018 года на сумму 25 442,96 тыс. рублей</t>
  </si>
  <si>
    <t>Перечислены средства подведомственныи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1 711,54 тыс. рублей. Меры предоставлены в полном объёме</t>
  </si>
  <si>
    <t>За 9 месяцев 2018 года ОГАУСО СДИ в с. Акшуат оплачены работы по замене деверянных окон на пластиковые в здании жилого корпуса на сумму 1 097,2 тыс. рублей. ОГКУСО "Социальный приют для детей и подростков "Росток" в д.Рокотушка" оплачены работы по ремонту кровли административного корпуса на сумму 882,97 тыс. рублей.</t>
  </si>
  <si>
    <t>ОГАУСО «Геронтологический центр в г Ульяновске» заключен государственный контракт № 273 от 24.09.2018 с ООО"Строительная группа" на теккущий ремонт напольного покрытия и замена окон 2 корпуса, ремонт отмостки. Оплата будет произведена в 4 квартале 2018 года</t>
  </si>
  <si>
    <t>№ 19/371-П</t>
  </si>
  <si>
    <t>№ 13/209-П</t>
  </si>
  <si>
    <t>№ 2/25-П</t>
  </si>
  <si>
    <t>Увеличиваются средства федерального бюджета в 2018 году 
в связи с принятым федеральным законом от 03.07.2018 № 193-ФЗ «О внесении изменений в федеральный закон «О федеральном бюджете на 2018 год и плановый период 2019 и 2020 годов»» в сумме 7 444,4 тыс. рублей, в том числе:
на предоставление мер социальной поддержки по обеспечению жильем отдельных категорий граждан, установленных Федеральным законом от 12.01.1995 № 5-ФЗ «О ветеранах» – 727,7 тыс. рублей;
- на предоставление мер социальной поддержки по обеспечению жильем отдельных категорий граждан, установленных Федеральным законом от 24.11.1995 № 181-ФЗ «О социальной защите инвалидов в Российской Федерации» – 5 870,3 тыс. рублей;
- на предоставление мер социальной поддержки лицам, награжденным знаком «Почетный донор СССР» и «Почетный донор России» – 846,4 тыс. рублей;
Увеличиваются средства областного бюджета в 2018 году в сумме 
65 788,08 тыс. рублей:
на меры социальной поддержки – 62 000,0 тыс. рублей; 
на первоочередные расходы по организациям социального блока 3 741,0 тыс. рублей.
Уменьшаются средства областного бюджета в 2018 году на сумму 2 786,1 тыс. рублей, в том числе:
на оплату административных штрафов, исполнительных листов, а также для возврата средств в связи с недостигнутым целевым показателем в сумме 19,8 тыс. рублей;
на оплату кредиторской задолженности за 2017 год по объектам социального блока Министерством промышленности, строительства, жилищно-коммунального комплекса и транспорта Ульяновской области в сумме 1 020,8 тыс. рублей;
на первоочередные расходы организациям здравоохранения в сумме 1 745,5 тыс. рублей
Перераспределяются средства областного бюджета между мероприятиями Государственной программы в целом в 2018 году на сумму 151 152,2 тыс. рублей тыс. рублей, в том числе:
на меры социальной поддержки – 121 102,2 тыс. рублей;
на первоочередные расходы по организациям социального блока – 30 000,0 тыс. рублей.
В целом государственная программа увеличивается на сумму 70 446,35816 тыс. рублей, в том числе:
средства областного бюджета уменьшаются на сумму – 63 001,95816 тыс. рублей;
средства федерального бюджета увеличиваются на сумму 7 444,4 тыс. рублей.</t>
  </si>
  <si>
    <t>№ 21/447-П</t>
  </si>
  <si>
    <t>Увеличиваются средства областного бюджета в 2018 году в сумме 1 392 577,57037 тыс. рублей:
по Министерству здравоохранения, семьи и социального благополучия Ульяновской области:
на меры социальной поддержки – 1 245 497,3 тыс. рублей; 
на обеспечение первоочередных расходов по выплате заработной платы организациям социального блока – 144 816,7 тыс. рублей;
по Агентству по развитию человеческого потенциала и трудовых ресурсов Ульяновской области:
на содержание Кадрового центра Ульяновской области в сумме 2 197,8 тыс. рублей.
Уменьшаются средства областного бюджета в 2018 году 
по Министерству здравоохранения, семьи и социального благополучия Ульяновской области на сумму 4 040,176 тыс. рублей, в том числе:
на оплату административного штрафа, а также для возврата средств 
в связи с недостигнутым целевым показателем в сумме 1 540,176 тыс. рублей;
на внепрограммную деятельность для предоставления субсидий Ульяновским областным общественным организациям инвалидов – 
на обеспечение инвалидов техническими средствами реабилитации на сумму 2 500,0 тыс. рублей.
Перераспределяются средства областного бюджета между мероприятиями Государственной программы в целом по 2018 году на сумму 12 489,147 тыс. рублей тыс. рублей, в том числе:
по Министерству здравоохранения, семьи и социального благополучия Ульяновской области:
на меры социальной поддержки – 8 928,047 тыс. рублей;
на первоочередные расходы по организациям социального блока – 
597,2 тыс. рублей.
по Агентству по развитию человеческого потенциала и трудовых ресурсов Ульяновской области:
на первоочередные расходы Агентства и организаций занятости – 
2 963,9 тыс. рублей.
Перераспределяются средства по 2019 году на сумма 23 619,4 тыс. рублей в связи с реорганизацией Министерства здравоохранения, семьи 
и социального благополучия Ульяновской области для заключения договоров 
и контрактов на 2019 год, с целью недопущения срыва финансирования государственных учреждений социального обслуживания и социальной защиты.
В целом государственная программа увеличивается на сумму 1 388 537,39437 тыс. рублей, в том числе:
средства областного бюджета увеличиваются на сумму – 1 388 537,39437 тыс. рублей.</t>
  </si>
  <si>
    <t>о внесённых изменениях в государственную программу за 9 месяцев 2018 года</t>
  </si>
  <si>
    <t>За 9 месяцев 2018 года ежемесячная денежная компенсация на оплату жилого помещения и отдельных видов коммунальных услуг предоставлена 13171 педагогическим работникам сельской местности в полном объеме. Задолженности перед получателями нет.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</si>
</sst>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р_._-;\-* #,##0.00_р_._-;_-* &quot;-&quot;??_р_._-;_-@_-"/>
    <numFmt numFmtId="164" formatCode="_-* #,##0.000_р_._-;\-* #,##0.000_р_._-;_-* &quot;-&quot;??_р_._-;_-@_-"/>
    <numFmt numFmtId="165" formatCode="_-* #,##0.00_р_._-;\-* #,##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 numFmtId="175" formatCode="_-* #,##0.000_р_._-;\-* #,##0.000_р_._-;_-* &quot;-&quot;???_р_._-;_-@_-"/>
    <numFmt numFmtId="176" formatCode="_-* #,##0.000_р_._-;\-* #,##0.000_р_._-;_-* &quot;-&quot;?_р_._-;_-@_-"/>
    <numFmt numFmtId="177" formatCode="#,##0.0000"/>
    <numFmt numFmtId="178" formatCode="_-* #,##0.00000_р_._-;\-* #,##0.00000_р_._-;_-* &quot;-&quot;??_р_._-;_-@_-"/>
    <numFmt numFmtId="179" formatCode="#,##0.00000"/>
    <numFmt numFmtId="180" formatCode="_-* #,##0.0000_р_._-;\-* #,##0.0000_р_._-;_-* &quot;-&quot;?_р_._-;_-@_-"/>
    <numFmt numFmtId="181" formatCode="_-* #,##0.00_р_._-;\-* #,##0.00_р_._-;_-* &quot;-&quot;?????_р_._-;_-@_-"/>
    <numFmt numFmtId="182" formatCode="000000"/>
    <numFmt numFmtId="183" formatCode="_-* #,##0.0_р_._-;\-* #,##0.0_р_._-;_-* &quot;-&quot;???_р_._-;_-@_-"/>
    <numFmt numFmtId="184" formatCode="_-* #,##0.000000_р_._-;\-* #,##0.000000_р_._-;_-* &quot;-&quot;??_р_._-;_-@_-"/>
  </numFmts>
  <fonts count="6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sz val="10"/>
      <color indexed="8"/>
      <name val="Times New Roman"/>
      <family val="1"/>
      <charset val="204"/>
    </font>
    <font>
      <sz val="11"/>
      <color indexed="8"/>
      <name val="Calibri"/>
      <family val="2"/>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1"/>
      <name val="Times New Roman"/>
      <family val="1"/>
      <charset val="204"/>
    </font>
    <font>
      <b/>
      <sz val="12"/>
      <name val="Times New Roman"/>
      <family val="1"/>
      <charset val="204"/>
    </font>
    <font>
      <sz val="10"/>
      <name val="Calibri"/>
      <family val="2"/>
      <charset val="204"/>
    </font>
    <font>
      <sz val="9"/>
      <name val="Times New Roman"/>
      <family val="1"/>
      <charset val="204"/>
    </font>
    <font>
      <sz val="11"/>
      <name val="Times New Roman"/>
      <family val="1"/>
      <charset val="204"/>
    </font>
    <font>
      <sz val="9"/>
      <color indexed="8"/>
      <name val="Times New Roman"/>
      <family val="1"/>
      <charset val="204"/>
    </font>
    <font>
      <sz val="8"/>
      <name val="Times New Roman"/>
      <family val="1"/>
      <charset val="204"/>
    </font>
    <font>
      <sz val="8"/>
      <name val="Calibri"/>
      <family val="2"/>
    </font>
    <font>
      <sz val="11"/>
      <name val="Calibri"/>
      <family val="2"/>
    </font>
    <font>
      <sz val="12"/>
      <name val="Times New Roman"/>
      <family val="1"/>
      <charset val="204"/>
    </font>
    <font>
      <sz val="11"/>
      <color indexed="8"/>
      <name val="Calibri"/>
      <family val="2"/>
    </font>
    <font>
      <sz val="10"/>
      <color indexed="8"/>
      <name val="Times New Roman"/>
      <family val="1"/>
      <charset val="204"/>
    </font>
    <font>
      <sz val="11"/>
      <name val="Calibri"/>
      <family val="2"/>
    </font>
    <font>
      <sz val="8.5"/>
      <name val="Times New Roman"/>
      <family val="1"/>
      <charset val="204"/>
    </font>
    <font>
      <b/>
      <sz val="14"/>
      <name val="Times New Roman"/>
      <family val="1"/>
      <charset val="204"/>
    </font>
    <font>
      <b/>
      <sz val="16"/>
      <name val="Times New Roman"/>
      <family val="1"/>
      <charset val="204"/>
    </font>
    <font>
      <b/>
      <sz val="6"/>
      <name val="Times New Roman"/>
      <family val="1"/>
      <charset val="204"/>
    </font>
    <font>
      <b/>
      <sz val="11"/>
      <name val="Calibri"/>
      <family val="2"/>
    </font>
    <font>
      <sz val="16"/>
      <name val="Calibri"/>
      <family val="2"/>
    </font>
    <font>
      <b/>
      <sz val="10"/>
      <name val="Calibri"/>
      <family val="2"/>
    </font>
    <font>
      <sz val="9.5"/>
      <color indexed="8"/>
      <name val="Times New Roman"/>
      <family val="1"/>
      <charset val="204"/>
    </font>
    <font>
      <sz val="10"/>
      <name val="Calibri"/>
      <family val="2"/>
    </font>
    <font>
      <sz val="12"/>
      <color indexed="8"/>
      <name val="Times New Roman"/>
      <family val="1"/>
      <charset val="204"/>
    </font>
    <font>
      <sz val="11"/>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sz val="10"/>
      <color rgb="FFFF0000"/>
      <name val="Times New Roman"/>
      <family val="1"/>
      <charset val="204"/>
    </font>
    <font>
      <sz val="11"/>
      <color rgb="FFFF0000"/>
      <name val="Calibri"/>
      <family val="2"/>
    </font>
    <font>
      <sz val="9"/>
      <color rgb="FFFF0000"/>
      <name val="Times New Roman"/>
      <family val="1"/>
      <charset val="204"/>
    </font>
    <font>
      <sz val="9.3000000000000007"/>
      <name val="Times New Roman"/>
      <family val="1"/>
      <charset val="204"/>
    </font>
    <font>
      <u/>
      <sz val="11"/>
      <color theme="10"/>
      <name val="Calibri"/>
      <family val="2"/>
      <scheme val="minor"/>
    </font>
    <font>
      <sz val="7.5"/>
      <name val="Times New Roman"/>
      <family val="1"/>
      <charset val="204"/>
    </font>
    <font>
      <sz val="9.5"/>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8544">
    <xf numFmtId="0" fontId="0" fillId="0" borderId="0"/>
    <xf numFmtId="169" fontId="52"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8" fillId="0" borderId="0" applyFont="0" applyFill="0" applyBorder="0" applyAlignment="0" applyProtection="0"/>
    <xf numFmtId="9"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19">
    <xf numFmtId="0" fontId="0" fillId="0" borderId="0" xfId="0"/>
    <xf numFmtId="0" fontId="13" fillId="0" borderId="0" xfId="0" applyFont="1" applyFill="1"/>
    <xf numFmtId="4" fontId="22" fillId="0" borderId="1" xfId="0" applyNumberFormat="1" applyFont="1" applyFill="1" applyBorder="1"/>
    <xf numFmtId="0" fontId="22" fillId="0" borderId="1" xfId="0" applyNumberFormat="1" applyFont="1" applyFill="1" applyBorder="1"/>
    <xf numFmtId="4" fontId="22" fillId="0" borderId="1" xfId="0" applyNumberFormat="1" applyFont="1" applyFill="1" applyBorder="1" applyAlignment="1">
      <alignment horizontal="justify" vertical="center" wrapText="1"/>
    </xf>
    <xf numFmtId="0" fontId="17" fillId="0" borderId="1" xfId="0" applyNumberFormat="1" applyFont="1" applyFill="1" applyBorder="1"/>
    <xf numFmtId="4" fontId="17" fillId="0" borderId="1" xfId="0" applyNumberFormat="1" applyFont="1" applyFill="1" applyBorder="1" applyAlignment="1">
      <alignment horizontal="justify" vertical="center" wrapText="1"/>
    </xf>
    <xf numFmtId="4" fontId="17" fillId="0" borderId="1" xfId="0" applyNumberFormat="1" applyFont="1" applyFill="1" applyBorder="1" applyAlignment="1">
      <alignment vertical="center"/>
    </xf>
    <xf numFmtId="0" fontId="17" fillId="0" borderId="1" xfId="0" applyFont="1" applyBorder="1" applyAlignment="1">
      <alignment horizontal="justify" vertical="center" wrapText="1"/>
    </xf>
    <xf numFmtId="4" fontId="17" fillId="0" borderId="2" xfId="0" applyNumberFormat="1" applyFont="1" applyFill="1" applyBorder="1" applyAlignment="1">
      <alignment vertical="center"/>
    </xf>
    <xf numFmtId="4" fontId="20" fillId="0" borderId="1" xfId="90" applyNumberFormat="1" applyFont="1" applyFill="1" applyBorder="1" applyAlignment="1">
      <alignment vertical="center" wrapText="1"/>
    </xf>
    <xf numFmtId="4" fontId="20" fillId="0" borderId="1" xfId="90" applyNumberFormat="1" applyFont="1" applyFill="1" applyBorder="1" applyAlignment="1">
      <alignment horizontal="justify" vertical="center" wrapText="1"/>
    </xf>
    <xf numFmtId="0" fontId="20" fillId="0" borderId="1" xfId="90" applyFont="1" applyFill="1" applyBorder="1" applyAlignment="1">
      <alignment horizontal="justify" vertical="center" wrapText="1"/>
    </xf>
    <xf numFmtId="43" fontId="17" fillId="0" borderId="1" xfId="380" applyFont="1" applyFill="1" applyBorder="1" applyAlignment="1">
      <alignment vertical="center"/>
    </xf>
    <xf numFmtId="43" fontId="20" fillId="0" borderId="1" xfId="380" applyFont="1" applyFill="1" applyBorder="1" applyAlignment="1">
      <alignment vertical="center" wrapText="1"/>
    </xf>
    <xf numFmtId="43" fontId="20" fillId="0" borderId="1" xfId="38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4" fontId="22" fillId="0" borderId="1" xfId="0" applyNumberFormat="1" applyFont="1" applyFill="1" applyBorder="1" applyAlignment="1">
      <alignment wrapText="1"/>
    </xf>
    <xf numFmtId="4" fontId="22" fillId="0" borderId="1" xfId="0" applyNumberFormat="1" applyFont="1" applyFill="1" applyBorder="1" applyAlignment="1">
      <alignment vertical="center"/>
    </xf>
    <xf numFmtId="4" fontId="23" fillId="0" borderId="1" xfId="0" applyNumberFormat="1" applyFont="1" applyFill="1" applyBorder="1" applyAlignment="1">
      <alignment horizontal="left" vertical="center" wrapText="1"/>
    </xf>
    <xf numFmtId="4" fontId="22" fillId="0" borderId="3" xfId="0" applyNumberFormat="1" applyFont="1" applyFill="1" applyBorder="1" applyAlignment="1">
      <alignment wrapText="1"/>
    </xf>
    <xf numFmtId="4" fontId="22" fillId="0" borderId="3" xfId="0" applyNumberFormat="1" applyFont="1" applyFill="1" applyBorder="1" applyAlignment="1">
      <alignment vertical="center"/>
    </xf>
    <xf numFmtId="4" fontId="17" fillId="0" borderId="1" xfId="0" applyNumberFormat="1" applyFont="1" applyFill="1" applyBorder="1" applyAlignment="1">
      <alignment wrapText="1"/>
    </xf>
    <xf numFmtId="171" fontId="17" fillId="0" borderId="1" xfId="376" applyNumberFormat="1" applyFont="1" applyFill="1" applyBorder="1" applyAlignment="1">
      <alignment vertical="center" wrapText="1"/>
    </xf>
    <xf numFmtId="4" fontId="17" fillId="0" borderId="4" xfId="0" applyNumberFormat="1" applyFont="1" applyFill="1" applyBorder="1" applyAlignment="1">
      <alignment wrapText="1"/>
    </xf>
    <xf numFmtId="4" fontId="22" fillId="0" borderId="3" xfId="0" applyNumberFormat="1" applyFont="1" applyFill="1" applyBorder="1" applyAlignment="1">
      <alignment horizontal="center" vertical="center"/>
    </xf>
    <xf numFmtId="4" fontId="23" fillId="0" borderId="3" xfId="0" applyNumberFormat="1" applyFont="1" applyFill="1" applyBorder="1" applyAlignment="1">
      <alignment horizontal="left" vertical="center" wrapText="1"/>
    </xf>
    <xf numFmtId="0" fontId="22" fillId="0" borderId="3" xfId="0" applyNumberFormat="1" applyFont="1" applyFill="1" applyBorder="1"/>
    <xf numFmtId="9" fontId="17" fillId="0" borderId="1" xfId="376" applyFont="1" applyFill="1" applyBorder="1" applyAlignment="1">
      <alignment vertical="center" wrapText="1"/>
    </xf>
    <xf numFmtId="4" fontId="17" fillId="0" borderId="1" xfId="0" applyNumberFormat="1" applyFont="1" applyFill="1" applyBorder="1" applyAlignment="1">
      <alignment horizontal="center" vertical="center"/>
    </xf>
    <xf numFmtId="0" fontId="17" fillId="0" borderId="1" xfId="0" applyFont="1" applyBorder="1" applyAlignment="1">
      <alignment vertical="center"/>
    </xf>
    <xf numFmtId="4" fontId="22" fillId="0" borderId="2" xfId="0" applyNumberFormat="1" applyFont="1" applyFill="1" applyBorder="1" applyAlignment="1">
      <alignment vertical="center"/>
    </xf>
    <xf numFmtId="0" fontId="17" fillId="0" borderId="2" xfId="0" applyFont="1" applyBorder="1" applyAlignment="1">
      <alignment horizontal="center" vertical="top" wrapText="1"/>
    </xf>
    <xf numFmtId="4" fontId="24" fillId="0" borderId="1" xfId="0" applyNumberFormat="1" applyFont="1" applyFill="1" applyBorder="1" applyAlignment="1">
      <alignment vertical="center"/>
    </xf>
    <xf numFmtId="4" fontId="24" fillId="0" borderId="1" xfId="0" applyNumberFormat="1" applyFont="1" applyFill="1" applyBorder="1" applyAlignment="1">
      <alignment horizontal="center" vertical="center"/>
    </xf>
    <xf numFmtId="4" fontId="17" fillId="0" borderId="5" xfId="0" applyNumberFormat="1" applyFont="1" applyFill="1" applyBorder="1" applyAlignment="1">
      <alignment wrapText="1"/>
    </xf>
    <xf numFmtId="4" fontId="17" fillId="0" borderId="3" xfId="0" applyNumberFormat="1" applyFont="1" applyFill="1" applyBorder="1" applyAlignment="1">
      <alignment vertical="center"/>
    </xf>
    <xf numFmtId="4" fontId="17" fillId="0" borderId="6" xfId="0" applyNumberFormat="1" applyFont="1" applyFill="1" applyBorder="1" applyAlignment="1">
      <alignment wrapText="1"/>
    </xf>
    <xf numFmtId="4" fontId="17" fillId="0" borderId="7" xfId="0" applyNumberFormat="1" applyFont="1" applyFill="1" applyBorder="1" applyAlignment="1">
      <alignment vertical="center"/>
    </xf>
    <xf numFmtId="4" fontId="17" fillId="0" borderId="8" xfId="0" applyNumberFormat="1" applyFont="1" applyFill="1" applyBorder="1" applyAlignment="1">
      <alignment wrapText="1"/>
    </xf>
    <xf numFmtId="43" fontId="17" fillId="0" borderId="1" xfId="380" applyFont="1" applyFill="1" applyBorder="1" applyAlignment="1">
      <alignment wrapText="1"/>
    </xf>
    <xf numFmtId="4" fontId="17" fillId="0" borderId="1" xfId="0" applyNumberFormat="1" applyFont="1" applyFill="1" applyBorder="1" applyAlignment="1">
      <alignment vertical="center" wrapText="1"/>
    </xf>
    <xf numFmtId="4" fontId="17" fillId="0" borderId="3" xfId="0" applyNumberFormat="1" applyFont="1" applyFill="1" applyBorder="1" applyAlignment="1">
      <alignment vertical="center" wrapText="1"/>
    </xf>
    <xf numFmtId="0" fontId="16" fillId="0" borderId="9" xfId="0" applyFont="1" applyFill="1" applyBorder="1" applyAlignment="1">
      <alignment horizontal="center" wrapText="1"/>
    </xf>
    <xf numFmtId="0" fontId="32" fillId="0" borderId="0" xfId="0" applyFont="1" applyFill="1" applyAlignment="1">
      <alignment wrapText="1"/>
    </xf>
    <xf numFmtId="0" fontId="17" fillId="0" borderId="0" xfId="0" applyFont="1"/>
    <xf numFmtId="0" fontId="0" fillId="0" borderId="1" xfId="0" applyBorder="1"/>
    <xf numFmtId="0" fontId="17" fillId="0" borderId="0" xfId="0" applyFont="1" applyFill="1" applyAlignment="1">
      <alignment horizontal="justify" vertical="center" wrapText="1"/>
    </xf>
    <xf numFmtId="0" fontId="17" fillId="0" borderId="10" xfId="0" applyFont="1" applyFill="1" applyBorder="1" applyAlignment="1">
      <alignment horizontal="justify" vertical="center" wrapText="1"/>
    </xf>
    <xf numFmtId="0" fontId="17" fillId="0" borderId="11" xfId="0" applyFont="1" applyFill="1" applyBorder="1" applyAlignment="1">
      <alignment horizontal="center" vertical="top" wrapText="1"/>
    </xf>
    <xf numFmtId="4" fontId="17" fillId="0" borderId="1" xfId="0" applyNumberFormat="1" applyFont="1" applyFill="1" applyBorder="1" applyAlignment="1">
      <alignment vertical="top" wrapText="1"/>
    </xf>
    <xf numFmtId="0" fontId="17" fillId="0" borderId="12" xfId="0" applyFont="1" applyFill="1" applyBorder="1" applyAlignment="1">
      <alignment horizontal="center" vertical="top" wrapText="1"/>
    </xf>
    <xf numFmtId="0" fontId="0" fillId="2" borderId="0" xfId="0" applyFill="1"/>
    <xf numFmtId="4" fontId="20" fillId="2" borderId="1" xfId="3" applyNumberFormat="1" applyFont="1" applyFill="1" applyBorder="1" applyAlignment="1">
      <alignment vertical="center" wrapText="1"/>
    </xf>
    <xf numFmtId="4" fontId="20" fillId="2" borderId="2" xfId="3" applyNumberFormat="1" applyFont="1" applyFill="1" applyBorder="1" applyAlignment="1">
      <alignment horizontal="justify" vertical="center" wrapText="1"/>
    </xf>
    <xf numFmtId="4" fontId="17" fillId="2" borderId="10" xfId="0" applyNumberFormat="1" applyFont="1" applyFill="1" applyBorder="1"/>
    <xf numFmtId="0" fontId="17" fillId="2" borderId="1" xfId="0" applyFont="1" applyFill="1" applyBorder="1" applyAlignment="1">
      <alignment horizontal="justify" vertical="center" wrapText="1"/>
    </xf>
    <xf numFmtId="0" fontId="22" fillId="2" borderId="1" xfId="0" applyFont="1" applyFill="1" applyBorder="1" applyAlignment="1">
      <alignment horizontal="justify" vertical="center" wrapText="1"/>
    </xf>
    <xf numFmtId="4" fontId="17" fillId="2" borderId="1" xfId="0" applyNumberFormat="1" applyFont="1" applyFill="1" applyBorder="1" applyAlignment="1">
      <alignment vertical="center"/>
    </xf>
    <xf numFmtId="0" fontId="20" fillId="2" borderId="1" xfId="90" applyFont="1" applyFill="1" applyBorder="1" applyAlignment="1">
      <alignment horizontal="justify" vertical="center" wrapText="1"/>
    </xf>
    <xf numFmtId="4" fontId="20" fillId="2" borderId="1" xfId="0" applyNumberFormat="1" applyFont="1" applyFill="1" applyBorder="1" applyAlignment="1">
      <alignment vertical="center" wrapText="1"/>
    </xf>
    <xf numFmtId="0" fontId="35" fillId="2" borderId="0" xfId="0" applyFont="1" applyFill="1"/>
    <xf numFmtId="43" fontId="20" fillId="2" borderId="1" xfId="380" applyFont="1" applyFill="1" applyBorder="1" applyAlignment="1">
      <alignment horizontal="right" vertical="center"/>
    </xf>
    <xf numFmtId="4" fontId="22" fillId="2" borderId="1" xfId="0" applyNumberFormat="1" applyFont="1" applyFill="1" applyBorder="1" applyAlignment="1">
      <alignment vertical="center"/>
    </xf>
    <xf numFmtId="10" fontId="20" fillId="2" borderId="1" xfId="380" applyNumberFormat="1" applyFont="1" applyFill="1" applyBorder="1" applyAlignment="1">
      <alignment horizontal="center" vertical="center"/>
    </xf>
    <xf numFmtId="0" fontId="17" fillId="2" borderId="10" xfId="0" applyFont="1" applyFill="1" applyBorder="1" applyAlignment="1">
      <alignment horizontal="justify" vertical="center" wrapText="1"/>
    </xf>
    <xf numFmtId="4" fontId="20" fillId="2" borderId="10" xfId="0" applyNumberFormat="1" applyFont="1" applyFill="1" applyBorder="1" applyAlignment="1">
      <alignment horizontal="justify" vertical="center" wrapText="1"/>
    </xf>
    <xf numFmtId="0" fontId="20" fillId="2" borderId="1" xfId="368" applyFont="1" applyFill="1" applyBorder="1" applyAlignment="1">
      <alignment horizontal="justify" vertical="center" wrapText="1"/>
    </xf>
    <xf numFmtId="171" fontId="20" fillId="2" borderId="1" xfId="376" applyNumberFormat="1" applyFont="1" applyFill="1" applyBorder="1" applyAlignment="1">
      <alignment vertical="center" wrapText="1"/>
    </xf>
    <xf numFmtId="0" fontId="35" fillId="2" borderId="0" xfId="0" applyFont="1" applyFill="1" applyAlignment="1">
      <alignment vertical="center"/>
    </xf>
    <xf numFmtId="4" fontId="20" fillId="2" borderId="3" xfId="3" applyNumberFormat="1" applyFont="1" applyFill="1" applyBorder="1" applyAlignment="1">
      <alignment vertical="center" wrapText="1"/>
    </xf>
    <xf numFmtId="4" fontId="20" fillId="2" borderId="3" xfId="3" applyNumberFormat="1" applyFont="1" applyFill="1" applyBorder="1" applyAlignment="1">
      <alignment horizontal="justify" vertical="center" wrapText="1"/>
    </xf>
    <xf numFmtId="4" fontId="20" fillId="2" borderId="1" xfId="3" applyNumberFormat="1" applyFont="1" applyFill="1" applyBorder="1" applyAlignment="1">
      <alignment horizontal="justify" vertical="center" wrapText="1"/>
    </xf>
    <xf numFmtId="4" fontId="20" fillId="2" borderId="1" xfId="90" applyNumberFormat="1" applyFont="1" applyFill="1" applyBorder="1" applyAlignment="1">
      <alignment horizontal="justify" vertical="center" wrapText="1"/>
    </xf>
    <xf numFmtId="0" fontId="20" fillId="2" borderId="1" xfId="0" applyFont="1" applyFill="1" applyBorder="1" applyAlignment="1">
      <alignment horizontal="justify" vertical="center" wrapText="1"/>
    </xf>
    <xf numFmtId="0" fontId="17" fillId="2" borderId="10" xfId="0" applyNumberFormat="1" applyFont="1" applyFill="1" applyBorder="1"/>
    <xf numFmtId="0" fontId="17" fillId="2" borderId="2" xfId="0" applyFont="1" applyFill="1" applyBorder="1" applyAlignment="1">
      <alignment horizontal="justify" vertical="center" wrapText="1"/>
    </xf>
    <xf numFmtId="4" fontId="20" fillId="2" borderId="3" xfId="0" applyNumberFormat="1" applyFont="1" applyFill="1" applyBorder="1" applyAlignment="1">
      <alignment vertical="center" wrapText="1"/>
    </xf>
    <xf numFmtId="4" fontId="20" fillId="2" borderId="2" xfId="0" applyNumberFormat="1" applyFont="1" applyFill="1" applyBorder="1" applyAlignment="1">
      <alignment vertical="center" wrapText="1"/>
    </xf>
    <xf numFmtId="4" fontId="20" fillId="2" borderId="2" xfId="0" applyNumberFormat="1" applyFont="1" applyFill="1" applyBorder="1" applyAlignment="1">
      <alignment horizontal="justify" vertical="center" wrapText="1"/>
    </xf>
    <xf numFmtId="4" fontId="17" fillId="2" borderId="13" xfId="0" applyNumberFormat="1" applyFont="1" applyFill="1" applyBorder="1"/>
    <xf numFmtId="43" fontId="20" fillId="0" borderId="1" xfId="380" applyFont="1" applyFill="1" applyBorder="1" applyAlignment="1">
      <alignment horizontal="center" vertical="center" wrapText="1"/>
    </xf>
    <xf numFmtId="10" fontId="20" fillId="0" borderId="1" xfId="380" applyNumberFormat="1" applyFont="1" applyFill="1" applyBorder="1" applyAlignment="1">
      <alignment horizontal="center" vertical="center" wrapText="1"/>
    </xf>
    <xf numFmtId="0" fontId="36" fillId="0" borderId="1" xfId="0" applyFont="1" applyFill="1" applyBorder="1" applyAlignment="1">
      <alignment horizontal="justify" vertical="center" wrapText="1"/>
    </xf>
    <xf numFmtId="4" fontId="22" fillId="2" borderId="14" xfId="0" applyNumberFormat="1" applyFont="1" applyFill="1" applyBorder="1" applyAlignment="1">
      <alignment horizontal="justify" vertical="center" wrapText="1"/>
    </xf>
    <xf numFmtId="4" fontId="22" fillId="2" borderId="15" xfId="0" applyNumberFormat="1" applyFont="1" applyFill="1" applyBorder="1" applyAlignment="1">
      <alignment horizontal="left" vertical="center"/>
    </xf>
    <xf numFmtId="0" fontId="17" fillId="2" borderId="3" xfId="0" applyFont="1" applyFill="1" applyBorder="1" applyAlignment="1">
      <alignment horizontal="justify" vertical="center" wrapText="1"/>
    </xf>
    <xf numFmtId="4" fontId="17" fillId="2" borderId="16" xfId="0" applyNumberFormat="1" applyFont="1" applyFill="1" applyBorder="1" applyAlignment="1">
      <alignment vertical="center"/>
    </xf>
    <xf numFmtId="0" fontId="17" fillId="2" borderId="10" xfId="0" applyNumberFormat="1" applyFont="1" applyFill="1" applyBorder="1" applyAlignment="1">
      <alignment horizontal="left" vertical="center"/>
    </xf>
    <xf numFmtId="0" fontId="17" fillId="2" borderId="10" xfId="0" applyNumberFormat="1" applyFont="1" applyFill="1" applyBorder="1" applyAlignment="1">
      <alignment vertical="center"/>
    </xf>
    <xf numFmtId="0" fontId="17" fillId="2" borderId="13" xfId="0" applyNumberFormat="1" applyFont="1" applyFill="1" applyBorder="1" applyAlignment="1">
      <alignment vertical="center"/>
    </xf>
    <xf numFmtId="4" fontId="22" fillId="2" borderId="10" xfId="0" applyNumberFormat="1" applyFont="1" applyFill="1" applyBorder="1" applyAlignment="1">
      <alignment vertical="center"/>
    </xf>
    <xf numFmtId="4" fontId="22" fillId="2" borderId="1" xfId="0" applyNumberFormat="1" applyFont="1" applyFill="1" applyBorder="1" applyAlignment="1">
      <alignment horizontal="center"/>
    </xf>
    <xf numFmtId="4" fontId="22" fillId="2" borderId="1" xfId="0" applyNumberFormat="1" applyFont="1" applyFill="1" applyBorder="1" applyAlignment="1">
      <alignment horizontal="justify" vertical="center"/>
    </xf>
    <xf numFmtId="4" fontId="23" fillId="2" borderId="2" xfId="3" applyNumberFormat="1" applyFont="1" applyFill="1" applyBorder="1" applyAlignment="1">
      <alignment horizontal="justify" vertical="center" wrapText="1"/>
    </xf>
    <xf numFmtId="0" fontId="20" fillId="0" borderId="3" xfId="0" applyFont="1" applyFill="1" applyBorder="1" applyAlignment="1">
      <alignment horizontal="justify" vertical="center" wrapText="1"/>
    </xf>
    <xf numFmtId="4" fontId="22" fillId="0" borderId="17" xfId="0" applyNumberFormat="1" applyFont="1" applyFill="1" applyBorder="1" applyAlignment="1">
      <alignment horizontal="center"/>
    </xf>
    <xf numFmtId="4" fontId="22" fillId="0" borderId="4" xfId="0" applyNumberFormat="1" applyFont="1" applyFill="1" applyBorder="1" applyAlignment="1">
      <alignment horizontal="center"/>
    </xf>
    <xf numFmtId="0" fontId="20" fillId="2" borderId="1" xfId="0" applyFont="1" applyFill="1" applyBorder="1" applyAlignment="1">
      <alignment horizontal="center" vertical="center" wrapText="1"/>
    </xf>
    <xf numFmtId="4" fontId="20" fillId="2" borderId="1" xfId="0" applyNumberFormat="1" applyFont="1" applyFill="1" applyBorder="1" applyAlignment="1">
      <alignment wrapText="1"/>
    </xf>
    <xf numFmtId="4" fontId="24" fillId="0" borderId="1" xfId="0" applyNumberFormat="1" applyFont="1" applyFill="1" applyBorder="1" applyAlignment="1">
      <alignment vertical="center" wrapText="1"/>
    </xf>
    <xf numFmtId="0" fontId="20" fillId="2" borderId="2" xfId="0" applyFont="1" applyFill="1" applyBorder="1" applyAlignment="1">
      <alignment horizontal="justify" vertical="center" wrapText="1"/>
    </xf>
    <xf numFmtId="9" fontId="17" fillId="0" borderId="1" xfId="376" applyFont="1" applyFill="1" applyBorder="1" applyAlignment="1">
      <alignment vertical="top" wrapText="1"/>
    </xf>
    <xf numFmtId="43" fontId="20" fillId="2" borderId="1" xfId="380" applyFont="1" applyFill="1" applyBorder="1" applyAlignment="1">
      <alignment horizontal="center" vertical="top" wrapText="1"/>
    </xf>
    <xf numFmtId="9" fontId="17" fillId="2" borderId="1" xfId="376" applyFont="1" applyFill="1" applyBorder="1" applyAlignment="1">
      <alignment vertical="top" wrapText="1"/>
    </xf>
    <xf numFmtId="43" fontId="17" fillId="2" borderId="1" xfId="380" applyFont="1" applyFill="1" applyBorder="1" applyAlignment="1">
      <alignment vertical="top"/>
    </xf>
    <xf numFmtId="10" fontId="17" fillId="2" borderId="1" xfId="380" applyNumberFormat="1" applyFont="1" applyFill="1" applyBorder="1" applyAlignment="1">
      <alignment vertical="top"/>
    </xf>
    <xf numFmtId="4" fontId="17" fillId="0" borderId="1" xfId="0" applyNumberFormat="1" applyFont="1" applyFill="1" applyBorder="1" applyAlignment="1">
      <alignment vertical="top"/>
    </xf>
    <xf numFmtId="4" fontId="17" fillId="2" borderId="1" xfId="0" applyNumberFormat="1" applyFont="1" applyFill="1" applyBorder="1" applyAlignment="1">
      <alignment vertical="top"/>
    </xf>
    <xf numFmtId="0" fontId="20" fillId="0" borderId="1" xfId="0" applyFont="1" applyFill="1" applyBorder="1" applyAlignment="1">
      <alignment horizontal="justify" vertical="center" wrapText="1"/>
    </xf>
    <xf numFmtId="166" fontId="17" fillId="0" borderId="1" xfId="380" applyNumberFormat="1" applyFont="1" applyBorder="1" applyAlignment="1">
      <alignment vertical="top"/>
    </xf>
    <xf numFmtId="166" fontId="17" fillId="0" borderId="1" xfId="380" applyNumberFormat="1" applyFont="1" applyFill="1" applyBorder="1" applyAlignment="1">
      <alignment vertical="top"/>
    </xf>
    <xf numFmtId="0" fontId="32" fillId="0" borderId="18" xfId="0" applyFont="1" applyFill="1" applyBorder="1" applyAlignment="1">
      <alignment horizontal="center" vertical="top" wrapText="1"/>
    </xf>
    <xf numFmtId="4" fontId="32" fillId="0" borderId="1" xfId="0" applyNumberFormat="1" applyFont="1" applyFill="1" applyBorder="1" applyAlignment="1">
      <alignment horizontal="center" vertical="top"/>
    </xf>
    <xf numFmtId="0" fontId="17" fillId="0" borderId="0" xfId="0" applyFont="1" applyFill="1" applyAlignment="1">
      <alignment horizontal="center" vertical="top"/>
    </xf>
    <xf numFmtId="174" fontId="32" fillId="0" borderId="1" xfId="0" applyNumberFormat="1" applyFont="1" applyFill="1" applyBorder="1" applyAlignment="1">
      <alignment horizontal="center" vertical="top"/>
    </xf>
    <xf numFmtId="0" fontId="17" fillId="2" borderId="1" xfId="0" applyNumberFormat="1" applyFont="1" applyFill="1" applyBorder="1" applyAlignment="1">
      <alignment horizontal="center" vertical="center"/>
    </xf>
    <xf numFmtId="170" fontId="20" fillId="0" borderId="1" xfId="380" applyNumberFormat="1" applyFont="1" applyFill="1" applyBorder="1" applyAlignment="1">
      <alignment horizontal="center" vertical="center" wrapText="1"/>
    </xf>
    <xf numFmtId="170" fontId="20" fillId="0" borderId="7" xfId="380" applyNumberFormat="1" applyFont="1" applyFill="1" applyBorder="1" applyAlignment="1">
      <alignment horizontal="center" vertical="center" wrapText="1"/>
    </xf>
    <xf numFmtId="171" fontId="17" fillId="0" borderId="1" xfId="376" applyNumberFormat="1" applyFont="1" applyFill="1" applyBorder="1" applyAlignment="1">
      <alignment horizontal="center" vertical="center" wrapText="1"/>
    </xf>
    <xf numFmtId="0" fontId="20" fillId="2" borderId="1" xfId="90" applyFont="1" applyFill="1" applyBorder="1" applyAlignment="1">
      <alignment horizontal="center" vertical="center" wrapText="1"/>
    </xf>
    <xf numFmtId="4" fontId="20" fillId="2" borderId="1" xfId="0" applyNumberFormat="1" applyFont="1" applyFill="1" applyBorder="1" applyAlignment="1">
      <alignment horizontal="center" vertical="center"/>
    </xf>
    <xf numFmtId="170" fontId="20" fillId="0" borderId="10" xfId="380" applyNumberFormat="1" applyFont="1" applyFill="1" applyBorder="1" applyAlignment="1">
      <alignment horizontal="center" vertical="center" wrapText="1"/>
    </xf>
    <xf numFmtId="171" fontId="17" fillId="2" borderId="1" xfId="376"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4" fontId="20" fillId="2" borderId="4" xfId="0" applyNumberFormat="1" applyFont="1" applyFill="1" applyBorder="1" applyAlignment="1">
      <alignment horizontal="justify" vertical="center" wrapText="1"/>
    </xf>
    <xf numFmtId="167" fontId="17" fillId="2" borderId="1" xfId="376" applyNumberFormat="1" applyFont="1" applyFill="1" applyBorder="1" applyAlignment="1">
      <alignment horizontal="center" vertical="center" wrapText="1"/>
    </xf>
    <xf numFmtId="0" fontId="0" fillId="0" borderId="1" xfId="0" applyBorder="1" applyAlignment="1">
      <alignment horizontal="center" vertical="center"/>
    </xf>
    <xf numFmtId="0" fontId="20" fillId="0" borderId="1" xfId="0"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4" fontId="20" fillId="0" borderId="1" xfId="0" applyNumberFormat="1" applyFont="1" applyFill="1" applyBorder="1" applyAlignment="1">
      <alignment wrapText="1"/>
    </xf>
    <xf numFmtId="0" fontId="22" fillId="0" borderId="1" xfId="0" applyFont="1" applyFill="1" applyBorder="1" applyAlignment="1">
      <alignment horizontal="center" vertical="center" wrapText="1"/>
    </xf>
    <xf numFmtId="4" fontId="20" fillId="2" borderId="1" xfId="0" applyNumberFormat="1" applyFont="1" applyFill="1" applyBorder="1" applyAlignment="1">
      <alignment horizontal="center" wrapText="1"/>
    </xf>
    <xf numFmtId="4" fontId="17" fillId="2" borderId="4" xfId="0" applyNumberFormat="1" applyFont="1" applyFill="1" applyBorder="1" applyAlignment="1">
      <alignment horizontal="justify" vertical="center" wrapText="1"/>
    </xf>
    <xf numFmtId="170" fontId="20" fillId="0" borderId="10" xfId="380" applyNumberFormat="1" applyFont="1" applyFill="1" applyBorder="1" applyAlignment="1">
      <alignment vertical="center" wrapText="1"/>
    </xf>
    <xf numFmtId="0" fontId="38" fillId="0" borderId="1" xfId="0" applyFont="1" applyFill="1" applyBorder="1" applyAlignment="1">
      <alignment horizontal="center" vertical="center" wrapText="1"/>
    </xf>
    <xf numFmtId="43" fontId="20" fillId="0" borderId="1" xfId="380" applyFont="1" applyFill="1" applyBorder="1" applyAlignment="1">
      <alignment horizontal="center" vertical="center"/>
    </xf>
    <xf numFmtId="0" fontId="20" fillId="0" borderId="2" xfId="0" applyNumberFormat="1" applyFont="1" applyFill="1" applyBorder="1" applyAlignment="1">
      <alignment horizontal="center" vertical="center"/>
    </xf>
    <xf numFmtId="171" fontId="20" fillId="0" borderId="1" xfId="376" applyNumberFormat="1" applyFont="1" applyFill="1" applyBorder="1" applyAlignment="1">
      <alignment horizontal="center" vertical="center" wrapText="1"/>
    </xf>
    <xf numFmtId="43" fontId="20" fillId="2" borderId="1" xfId="380" applyNumberFormat="1" applyFont="1" applyFill="1" applyBorder="1" applyAlignment="1">
      <alignment horizontal="center" vertical="top"/>
    </xf>
    <xf numFmtId="164" fontId="20" fillId="2" borderId="1" xfId="380" applyNumberFormat="1" applyFont="1" applyFill="1" applyBorder="1" applyAlignment="1">
      <alignment horizontal="center" vertical="top"/>
    </xf>
    <xf numFmtId="43" fontId="22" fillId="0" borderId="1" xfId="0" applyNumberFormat="1" applyFont="1" applyFill="1" applyBorder="1" applyAlignment="1">
      <alignment horizontal="center" vertical="center" wrapText="1"/>
    </xf>
    <xf numFmtId="164" fontId="20" fillId="0" borderId="1" xfId="380" applyNumberFormat="1" applyFont="1" applyFill="1" applyBorder="1" applyAlignment="1">
      <alignment horizontal="center" vertical="top"/>
    </xf>
    <xf numFmtId="10" fontId="17" fillId="0" borderId="1" xfId="0" applyNumberFormat="1" applyFont="1" applyFill="1" applyBorder="1" applyAlignment="1">
      <alignment vertical="top"/>
    </xf>
    <xf numFmtId="0" fontId="17" fillId="0" borderId="0" xfId="0" applyFont="1" applyAlignment="1">
      <alignment horizontal="justify" vertical="center" wrapText="1"/>
    </xf>
    <xf numFmtId="4" fontId="20" fillId="2" borderId="1" xfId="3" applyNumberFormat="1" applyFont="1" applyFill="1" applyBorder="1" applyAlignment="1">
      <alignment horizontal="center" vertical="center" wrapText="1"/>
    </xf>
    <xf numFmtId="4" fontId="20" fillId="0" borderId="1" xfId="9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20" fillId="2" borderId="1" xfId="3" applyFont="1" applyFill="1" applyBorder="1" applyAlignment="1">
      <alignment horizontal="center" vertical="center" wrapText="1"/>
    </xf>
    <xf numFmtId="4" fontId="23" fillId="2" borderId="2" xfId="3" applyNumberFormat="1" applyFont="1" applyFill="1" applyBorder="1" applyAlignment="1">
      <alignment horizontal="center" vertical="center" wrapText="1"/>
    </xf>
    <xf numFmtId="0" fontId="20" fillId="0" borderId="1" xfId="90" applyFont="1" applyFill="1" applyBorder="1" applyAlignment="1">
      <alignment horizontal="center" vertical="center" wrapText="1"/>
    </xf>
    <xf numFmtId="171" fontId="17" fillId="0" borderId="1" xfId="376" applyNumberFormat="1" applyFont="1" applyFill="1" applyBorder="1" applyAlignment="1">
      <alignment horizontal="right" vertical="top" wrapText="1"/>
    </xf>
    <xf numFmtId="0" fontId="47" fillId="0" borderId="0" xfId="0" applyFont="1" applyAlignment="1">
      <alignment horizontal="right"/>
    </xf>
    <xf numFmtId="0" fontId="47" fillId="0" borderId="0" xfId="0" applyFont="1" applyAlignment="1">
      <alignment horizontal="center" vertical="center"/>
    </xf>
    <xf numFmtId="0" fontId="47" fillId="0" borderId="1" xfId="0" applyFont="1" applyBorder="1" applyAlignment="1">
      <alignment horizontal="center" vertical="center" wrapText="1"/>
    </xf>
    <xf numFmtId="0" fontId="47" fillId="0" borderId="0" xfId="0" applyFont="1"/>
    <xf numFmtId="0" fontId="47" fillId="0" borderId="1" xfId="0" applyFont="1" applyBorder="1" applyAlignment="1">
      <alignment horizontal="justify" vertical="center" wrapText="1"/>
    </xf>
    <xf numFmtId="0" fontId="13" fillId="2" borderId="1" xfId="0" applyFont="1" applyFill="1" applyBorder="1" applyAlignment="1">
      <alignment vertical="center"/>
    </xf>
    <xf numFmtId="0" fontId="14" fillId="2" borderId="1" xfId="0" applyFont="1" applyFill="1" applyBorder="1" applyAlignment="1">
      <alignment vertical="center" wrapText="1"/>
    </xf>
    <xf numFmtId="14" fontId="13" fillId="2" borderId="1" xfId="0" applyNumberFormat="1" applyFont="1" applyFill="1" applyBorder="1" applyAlignment="1">
      <alignment vertical="center"/>
    </xf>
    <xf numFmtId="0" fontId="50" fillId="2" borderId="1" xfId="0" applyFont="1" applyFill="1" applyBorder="1" applyAlignment="1">
      <alignment horizontal="justify" vertical="center" wrapText="1"/>
    </xf>
    <xf numFmtId="0" fontId="13" fillId="2" borderId="0" xfId="0" applyFont="1" applyFill="1" applyAlignment="1">
      <alignment vertical="center"/>
    </xf>
    <xf numFmtId="0" fontId="15" fillId="2" borderId="0" xfId="0" applyFont="1" applyFill="1" applyAlignment="1">
      <alignment vertical="center"/>
    </xf>
    <xf numFmtId="0" fontId="13" fillId="2" borderId="0" xfId="0" applyFont="1" applyFill="1" applyAlignment="1">
      <alignment horizontal="justify" vertical="center" wrapText="1"/>
    </xf>
    <xf numFmtId="0" fontId="14" fillId="2" borderId="1" xfId="0" applyFont="1" applyFill="1" applyBorder="1" applyAlignment="1">
      <alignment horizontal="center" vertical="center" wrapText="1"/>
    </xf>
    <xf numFmtId="0" fontId="39" fillId="3" borderId="0" xfId="0" applyFont="1" applyFill="1"/>
    <xf numFmtId="0" fontId="39" fillId="3" borderId="0" xfId="0" applyFont="1" applyFill="1" applyAlignment="1">
      <alignment vertical="center"/>
    </xf>
    <xf numFmtId="4" fontId="20" fillId="3" borderId="3" xfId="3" applyNumberFormat="1" applyFont="1" applyFill="1" applyBorder="1" applyAlignment="1">
      <alignment vertical="center" wrapText="1"/>
    </xf>
    <xf numFmtId="4" fontId="20" fillId="3" borderId="3" xfId="3" applyNumberFormat="1" applyFont="1" applyFill="1" applyBorder="1" applyAlignment="1">
      <alignment horizontal="justify" vertical="center" wrapText="1"/>
    </xf>
    <xf numFmtId="4" fontId="20" fillId="3" borderId="1" xfId="3" applyNumberFormat="1" applyFont="1" applyFill="1" applyBorder="1" applyAlignment="1">
      <alignment vertical="center" wrapText="1"/>
    </xf>
    <xf numFmtId="4" fontId="20" fillId="3" borderId="1" xfId="3" applyNumberFormat="1" applyFont="1" applyFill="1" applyBorder="1" applyAlignment="1">
      <alignment horizontal="justify" vertical="center" wrapText="1"/>
    </xf>
    <xf numFmtId="4" fontId="23" fillId="3" borderId="1" xfId="3" applyNumberFormat="1" applyFont="1" applyFill="1" applyBorder="1" applyAlignment="1">
      <alignment vertical="center" wrapText="1"/>
    </xf>
    <xf numFmtId="4" fontId="23" fillId="3" borderId="1" xfId="3" applyNumberFormat="1" applyFont="1" applyFill="1" applyBorder="1" applyAlignment="1">
      <alignment horizontal="justify" vertical="center" wrapText="1"/>
    </xf>
    <xf numFmtId="4" fontId="20" fillId="3" borderId="2" xfId="3" applyNumberFormat="1" applyFont="1" applyFill="1" applyBorder="1" applyAlignment="1">
      <alignment vertical="center" wrapText="1"/>
    </xf>
    <xf numFmtId="4" fontId="20" fillId="3" borderId="1" xfId="3" applyNumberFormat="1" applyFont="1" applyFill="1" applyBorder="1" applyAlignment="1">
      <alignment horizontal="left" vertical="center" wrapText="1"/>
    </xf>
    <xf numFmtId="4" fontId="39" fillId="3" borderId="0" xfId="0" applyNumberFormat="1" applyFont="1" applyFill="1"/>
    <xf numFmtId="164" fontId="20" fillId="3" borderId="1" xfId="384" applyNumberFormat="1" applyFont="1" applyFill="1" applyBorder="1" applyAlignment="1">
      <alignment horizontal="center" vertical="center" wrapText="1"/>
    </xf>
    <xf numFmtId="43" fontId="20" fillId="3" borderId="1" xfId="384" applyNumberFormat="1" applyFont="1" applyFill="1" applyBorder="1" applyAlignment="1">
      <alignment horizontal="center" vertical="center" wrapText="1"/>
    </xf>
    <xf numFmtId="4" fontId="23" fillId="3" borderId="2" xfId="3" applyNumberFormat="1" applyFont="1" applyFill="1" applyBorder="1" applyAlignment="1">
      <alignment vertical="center" wrapText="1"/>
    </xf>
    <xf numFmtId="4" fontId="23" fillId="3" borderId="2" xfId="3" applyNumberFormat="1" applyFont="1" applyFill="1" applyBorder="1" applyAlignment="1">
      <alignment horizontal="justify" vertical="center" wrapText="1"/>
    </xf>
    <xf numFmtId="175" fontId="39" fillId="3" borderId="0" xfId="0" applyNumberFormat="1" applyFont="1" applyFill="1"/>
    <xf numFmtId="0" fontId="30" fillId="3" borderId="1" xfId="0" applyFont="1" applyFill="1" applyBorder="1" applyAlignment="1">
      <alignment horizontal="left" vertical="top" wrapText="1"/>
    </xf>
    <xf numFmtId="4" fontId="30" fillId="3" borderId="1" xfId="0" applyNumberFormat="1" applyFont="1" applyFill="1" applyBorder="1" applyAlignment="1">
      <alignment vertical="top" wrapText="1"/>
    </xf>
    <xf numFmtId="0" fontId="39" fillId="3" borderId="0" xfId="0" applyFont="1" applyFill="1" applyAlignment="1">
      <alignment horizontal="left"/>
    </xf>
    <xf numFmtId="0" fontId="20" fillId="3" borderId="0" xfId="0" applyFont="1" applyFill="1" applyAlignment="1">
      <alignment horizontal="left"/>
    </xf>
    <xf numFmtId="0" fontId="20" fillId="3" borderId="1" xfId="0" applyFont="1" applyFill="1" applyBorder="1" applyAlignment="1">
      <alignment horizontal="center" vertical="center"/>
    </xf>
    <xf numFmtId="0" fontId="20" fillId="3" borderId="0" xfId="0" applyFont="1" applyFill="1" applyAlignment="1">
      <alignment horizontal="left" vertical="center"/>
    </xf>
    <xf numFmtId="4" fontId="23" fillId="3" borderId="1" xfId="0" applyNumberFormat="1" applyFont="1" applyFill="1" applyBorder="1" applyAlignment="1">
      <alignment horizontal="center" vertical="center" wrapText="1"/>
    </xf>
    <xf numFmtId="4" fontId="20" fillId="3" borderId="0" xfId="0" applyNumberFormat="1" applyFont="1" applyFill="1" applyAlignment="1">
      <alignment horizontal="left" vertical="center"/>
    </xf>
    <xf numFmtId="0" fontId="23" fillId="3" borderId="1" xfId="0" applyFont="1" applyFill="1" applyBorder="1" applyAlignment="1">
      <alignment horizontal="left" vertical="center" wrapText="1"/>
    </xf>
    <xf numFmtId="4" fontId="30" fillId="3" borderId="1" xfId="0" applyNumberFormat="1" applyFont="1" applyFill="1" applyBorder="1" applyAlignment="1">
      <alignment horizontal="center" vertical="center" wrapText="1"/>
    </xf>
    <xf numFmtId="0" fontId="20" fillId="3" borderId="1" xfId="0" applyFont="1" applyFill="1" applyBorder="1"/>
    <xf numFmtId="4" fontId="20" fillId="3" borderId="0" xfId="376" applyNumberFormat="1" applyFont="1" applyFill="1" applyAlignment="1">
      <alignment horizontal="left"/>
    </xf>
    <xf numFmtId="4" fontId="20" fillId="3" borderId="1" xfId="0" applyNumberFormat="1" applyFont="1" applyFill="1" applyBorder="1" applyAlignment="1">
      <alignment horizontal="right" vertical="center" wrapText="1"/>
    </xf>
    <xf numFmtId="9" fontId="20" fillId="3" borderId="0" xfId="376" applyNumberFormat="1" applyFont="1" applyFill="1" applyAlignment="1">
      <alignment horizontal="left"/>
    </xf>
    <xf numFmtId="0" fontId="20" fillId="3" borderId="1" xfId="0" applyFont="1" applyFill="1" applyBorder="1" applyAlignment="1">
      <alignment vertical="center"/>
    </xf>
    <xf numFmtId="0" fontId="39" fillId="3" borderId="0" xfId="0" applyFont="1" applyFill="1" applyAlignment="1">
      <alignment wrapText="1"/>
    </xf>
    <xf numFmtId="0" fontId="30" fillId="3" borderId="1" xfId="0" applyFont="1" applyFill="1" applyBorder="1" applyAlignment="1">
      <alignment horizontal="left" vertical="center" wrapText="1"/>
    </xf>
    <xf numFmtId="0" fontId="20" fillId="3" borderId="1" xfId="0" applyFont="1" applyFill="1" applyBorder="1" applyAlignment="1">
      <alignment horizontal="justify" vertical="center"/>
    </xf>
    <xf numFmtId="164" fontId="20" fillId="3" borderId="1" xfId="0" applyNumberFormat="1" applyFont="1" applyFill="1" applyBorder="1" applyAlignment="1">
      <alignment horizontal="right" vertical="center" wrapText="1"/>
    </xf>
    <xf numFmtId="4" fontId="56" fillId="3" borderId="1" xfId="0" applyNumberFormat="1" applyFont="1" applyFill="1" applyBorder="1" applyAlignment="1">
      <alignment vertical="top" wrapText="1"/>
    </xf>
    <xf numFmtId="0" fontId="54" fillId="3" borderId="1" xfId="0" applyFont="1" applyFill="1" applyBorder="1" applyAlignment="1">
      <alignment horizontal="center" vertical="center" wrapText="1"/>
    </xf>
    <xf numFmtId="4" fontId="54" fillId="3" borderId="1" xfId="0" applyNumberFormat="1" applyFont="1" applyFill="1" applyBorder="1" applyAlignment="1">
      <alignment horizontal="right" vertical="center" wrapText="1"/>
    </xf>
    <xf numFmtId="0" fontId="54" fillId="3" borderId="1" xfId="0" applyFont="1" applyFill="1" applyBorder="1" applyAlignment="1">
      <alignment horizontal="justify" vertical="top" wrapText="1"/>
    </xf>
    <xf numFmtId="9" fontId="54" fillId="3" borderId="0" xfId="376" applyNumberFormat="1" applyFont="1" applyFill="1" applyAlignment="1">
      <alignment horizontal="left"/>
    </xf>
    <xf numFmtId="0" fontId="55" fillId="3" borderId="0" xfId="0" applyFont="1" applyFill="1"/>
    <xf numFmtId="0" fontId="23" fillId="3" borderId="1" xfId="0" applyFont="1" applyFill="1" applyBorder="1"/>
    <xf numFmtId="4" fontId="23" fillId="3" borderId="1" xfId="391"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43" fontId="20" fillId="3" borderId="1" xfId="0" applyNumberFormat="1" applyFont="1" applyFill="1" applyBorder="1" applyAlignment="1">
      <alignment horizontal="right" vertical="center" wrapText="1"/>
    </xf>
    <xf numFmtId="0" fontId="20" fillId="3" borderId="1" xfId="0" applyFont="1" applyFill="1" applyBorder="1" applyAlignment="1">
      <alignment vertical="top" wrapText="1"/>
    </xf>
    <xf numFmtId="14" fontId="20" fillId="3" borderId="1" xfId="391" applyNumberFormat="1" applyFont="1" applyFill="1" applyBorder="1" applyAlignment="1">
      <alignment horizontal="center" vertical="top" wrapText="1"/>
    </xf>
    <xf numFmtId="0" fontId="29" fillId="3" borderId="1" xfId="0" applyFont="1" applyFill="1" applyBorder="1"/>
    <xf numFmtId="0" fontId="20" fillId="3" borderId="1" xfId="0" applyFont="1" applyFill="1" applyBorder="1" applyAlignment="1">
      <alignment wrapText="1"/>
    </xf>
    <xf numFmtId="2" fontId="29" fillId="3" borderId="1" xfId="0" applyNumberFormat="1" applyFont="1" applyFill="1" applyBorder="1" applyAlignment="1"/>
    <xf numFmtId="0" fontId="28" fillId="3" borderId="1" xfId="0" applyFont="1" applyFill="1" applyBorder="1" applyAlignment="1">
      <alignment horizontal="left"/>
    </xf>
    <xf numFmtId="4" fontId="28" fillId="3" borderId="1" xfId="90" applyNumberFormat="1" applyFont="1" applyFill="1" applyBorder="1" applyAlignment="1">
      <alignment horizontal="left" vertical="center" wrapText="1"/>
    </xf>
    <xf numFmtId="0" fontId="36" fillId="3" borderId="1" xfId="0" applyFont="1" applyFill="1" applyBorder="1" applyAlignment="1">
      <alignment horizontal="center" wrapText="1"/>
    </xf>
    <xf numFmtId="0" fontId="28" fillId="3" borderId="1" xfId="0" applyFont="1" applyFill="1" applyBorder="1" applyAlignment="1">
      <alignment horizontal="center"/>
    </xf>
    <xf numFmtId="0" fontId="28" fillId="3" borderId="1" xfId="0" applyFont="1" applyFill="1" applyBorder="1" applyAlignment="1">
      <alignment horizontal="justify" vertical="top"/>
    </xf>
    <xf numFmtId="0" fontId="36" fillId="3" borderId="1" xfId="0" applyFont="1" applyFill="1" applyBorder="1"/>
    <xf numFmtId="167" fontId="20" fillId="3" borderId="1" xfId="0" applyNumberFormat="1" applyFont="1" applyFill="1" applyBorder="1" applyAlignment="1">
      <alignment horizontal="justify" vertical="center" wrapText="1"/>
    </xf>
    <xf numFmtId="4" fontId="20" fillId="3" borderId="1" xfId="90" applyNumberFormat="1" applyFont="1" applyFill="1" applyBorder="1" applyAlignment="1">
      <alignment vertical="center" wrapText="1"/>
    </xf>
    <xf numFmtId="4" fontId="20" fillId="3" borderId="1" xfId="90" applyNumberFormat="1" applyFont="1" applyFill="1" applyBorder="1" applyAlignment="1">
      <alignment horizontal="justify" vertical="center" wrapText="1"/>
    </xf>
    <xf numFmtId="0" fontId="20" fillId="3" borderId="0" xfId="0" applyFont="1" applyFill="1" applyBorder="1" applyAlignment="1">
      <alignment vertical="top" wrapText="1"/>
    </xf>
    <xf numFmtId="167" fontId="20" fillId="3" borderId="1" xfId="0" applyNumberFormat="1" applyFont="1" applyFill="1" applyBorder="1" applyAlignment="1">
      <alignment horizontal="justify" vertical="top"/>
    </xf>
    <xf numFmtId="171" fontId="20" fillId="3" borderId="0" xfId="376" applyNumberFormat="1" applyFont="1" applyFill="1" applyAlignment="1">
      <alignment horizontal="left"/>
    </xf>
    <xf numFmtId="0" fontId="30" fillId="3" borderId="1" xfId="0" applyFont="1" applyFill="1" applyBorder="1" applyAlignment="1">
      <alignment vertical="justify" wrapText="1"/>
    </xf>
    <xf numFmtId="166" fontId="20" fillId="3" borderId="1" xfId="391" applyNumberFormat="1" applyFont="1" applyFill="1" applyBorder="1" applyAlignment="1">
      <alignment horizontal="center" vertical="center" wrapText="1"/>
    </xf>
    <xf numFmtId="0" fontId="20" fillId="3" borderId="1" xfId="0" applyFont="1" applyFill="1" applyBorder="1" applyAlignment="1">
      <alignment horizontal="right" wrapText="1"/>
    </xf>
    <xf numFmtId="2" fontId="29" fillId="3" borderId="1" xfId="0" applyNumberFormat="1" applyFont="1" applyFill="1" applyBorder="1" applyAlignment="1">
      <alignment horizontal="right"/>
    </xf>
    <xf numFmtId="2" fontId="20" fillId="3" borderId="1" xfId="0" applyNumberFormat="1" applyFont="1" applyFill="1" applyBorder="1" applyAlignment="1">
      <alignment horizontal="right" vertical="center"/>
    </xf>
    <xf numFmtId="49" fontId="41" fillId="3" borderId="1" xfId="0" applyNumberFormat="1" applyFont="1" applyFill="1" applyBorder="1" applyAlignment="1">
      <alignment horizontal="center"/>
    </xf>
    <xf numFmtId="0" fontId="41" fillId="3" borderId="1" xfId="0" applyFont="1" applyFill="1" applyBorder="1" applyAlignment="1">
      <alignment horizontal="center" vertical="center"/>
    </xf>
    <xf numFmtId="0" fontId="41" fillId="3" borderId="1" xfId="0" applyFont="1" applyFill="1" applyBorder="1" applyAlignment="1">
      <alignment horizontal="center"/>
    </xf>
    <xf numFmtId="43" fontId="43" fillId="3" borderId="1" xfId="0" applyNumberFormat="1" applyFont="1" applyFill="1" applyBorder="1" applyAlignment="1">
      <alignment horizontal="center"/>
    </xf>
    <xf numFmtId="43" fontId="28" fillId="3" borderId="1" xfId="380" applyFont="1" applyFill="1" applyBorder="1" applyAlignment="1">
      <alignment horizontal="center"/>
    </xf>
    <xf numFmtId="43" fontId="19" fillId="3" borderId="1" xfId="0" applyNumberFormat="1" applyFont="1" applyFill="1" applyBorder="1" applyAlignment="1">
      <alignment horizontal="justify" vertical="top"/>
    </xf>
    <xf numFmtId="0" fontId="19" fillId="3" borderId="1" xfId="0" applyFont="1" applyFill="1" applyBorder="1"/>
    <xf numFmtId="0" fontId="19" fillId="3" borderId="1" xfId="0" applyFont="1" applyFill="1" applyBorder="1" applyAlignment="1">
      <alignment horizontal="justify" vertical="top"/>
    </xf>
    <xf numFmtId="43" fontId="23" fillId="3" borderId="1" xfId="380" applyFont="1" applyFill="1" applyBorder="1" applyAlignment="1">
      <alignment horizontal="center" vertical="center" wrapText="1"/>
    </xf>
    <xf numFmtId="43" fontId="20" fillId="3" borderId="1" xfId="380" applyFont="1" applyFill="1" applyBorder="1" applyAlignment="1">
      <alignment horizontal="right" vertical="center" wrapText="1"/>
    </xf>
    <xf numFmtId="0" fontId="20" fillId="3" borderId="1" xfId="0" applyNumberFormat="1" applyFont="1" applyFill="1" applyBorder="1" applyAlignment="1">
      <alignment horizontal="center" vertical="top" wrapText="1"/>
    </xf>
    <xf numFmtId="0" fontId="20" fillId="3" borderId="1" xfId="391" applyNumberFormat="1" applyFont="1" applyFill="1" applyBorder="1" applyAlignment="1">
      <alignment horizontal="center" vertical="top" wrapText="1"/>
    </xf>
    <xf numFmtId="49" fontId="23" fillId="3" borderId="1" xfId="0" applyNumberFormat="1" applyFont="1" applyFill="1" applyBorder="1" applyAlignment="1">
      <alignment vertical="center"/>
    </xf>
    <xf numFmtId="0" fontId="30" fillId="3" borderId="1" xfId="0" applyFont="1" applyFill="1" applyBorder="1" applyAlignment="1">
      <alignment vertical="top" wrapText="1"/>
    </xf>
    <xf numFmtId="43" fontId="28" fillId="3" borderId="1" xfId="0" applyNumberFormat="1" applyFont="1" applyFill="1" applyBorder="1"/>
    <xf numFmtId="4" fontId="30" fillId="3" borderId="1" xfId="0" applyNumberFormat="1" applyFont="1" applyFill="1" applyBorder="1" applyAlignment="1">
      <alignment horizontal="center" vertical="top" wrapText="1"/>
    </xf>
    <xf numFmtId="43" fontId="20" fillId="3" borderId="1" xfId="380" applyFont="1" applyFill="1" applyBorder="1" applyAlignment="1">
      <alignment vertical="center" wrapText="1"/>
    </xf>
    <xf numFmtId="0" fontId="30" fillId="3" borderId="1" xfId="0" applyFont="1" applyFill="1" applyBorder="1" applyAlignment="1">
      <alignment wrapText="1"/>
    </xf>
    <xf numFmtId="2" fontId="29" fillId="3" borderId="1" xfId="0" applyNumberFormat="1" applyFont="1" applyFill="1" applyBorder="1" applyAlignment="1">
      <alignment horizontal="right" wrapText="1"/>
    </xf>
    <xf numFmtId="1" fontId="29" fillId="3" borderId="1" xfId="0" applyNumberFormat="1" applyFont="1" applyFill="1" applyBorder="1" applyAlignment="1">
      <alignment horizontal="right" wrapText="1"/>
    </xf>
    <xf numFmtId="4" fontId="20" fillId="3" borderId="1" xfId="0" applyNumberFormat="1" applyFont="1" applyFill="1" applyBorder="1" applyAlignment="1">
      <alignment horizontal="justify" wrapText="1"/>
    </xf>
    <xf numFmtId="49" fontId="23" fillId="3" borderId="1" xfId="0" applyNumberFormat="1" applyFont="1" applyFill="1" applyBorder="1"/>
    <xf numFmtId="0" fontId="23" fillId="3" borderId="1" xfId="0" applyFont="1" applyFill="1" applyBorder="1" applyAlignment="1">
      <alignment wrapText="1"/>
    </xf>
    <xf numFmtId="43" fontId="27" fillId="3" borderId="1" xfId="380" applyFont="1" applyFill="1" applyBorder="1" applyAlignment="1">
      <alignment vertical="center"/>
    </xf>
    <xf numFmtId="43" fontId="27" fillId="3" borderId="1" xfId="0" applyNumberFormat="1" applyFont="1" applyFill="1" applyBorder="1" applyAlignment="1">
      <alignment horizontal="justify" vertical="top"/>
    </xf>
    <xf numFmtId="0" fontId="27" fillId="3" borderId="1" xfId="0" applyFont="1" applyFill="1" applyBorder="1" applyAlignment="1">
      <alignment horizontal="justify" vertical="top"/>
    </xf>
    <xf numFmtId="4" fontId="20" fillId="3" borderId="1" xfId="0" applyNumberFormat="1" applyFont="1" applyFill="1" applyBorder="1" applyAlignment="1">
      <alignment vertical="center" wrapText="1"/>
    </xf>
    <xf numFmtId="0" fontId="20" fillId="3" borderId="1" xfId="0" applyNumberFormat="1" applyFont="1" applyFill="1" applyBorder="1" applyAlignment="1">
      <alignment horizontal="justify" vertical="center" wrapText="1"/>
    </xf>
    <xf numFmtId="0" fontId="29" fillId="3" borderId="1" xfId="0" applyFont="1" applyFill="1" applyBorder="1" applyAlignment="1">
      <alignment horizontal="justify" vertical="center"/>
    </xf>
    <xf numFmtId="166" fontId="23" fillId="3" borderId="1" xfId="391" applyNumberFormat="1" applyFont="1" applyFill="1" applyBorder="1" applyAlignment="1">
      <alignment horizontal="right" wrapText="1"/>
    </xf>
    <xf numFmtId="49" fontId="27" fillId="3" borderId="1" xfId="0" applyNumberFormat="1" applyFont="1" applyFill="1" applyBorder="1"/>
    <xf numFmtId="0" fontId="27" fillId="3" borderId="1" xfId="0" applyFont="1" applyFill="1" applyBorder="1" applyAlignment="1">
      <alignment wrapText="1"/>
    </xf>
    <xf numFmtId="0" fontId="31" fillId="3" borderId="1" xfId="0" applyFont="1" applyFill="1" applyBorder="1" applyAlignment="1">
      <alignment horizontal="center"/>
    </xf>
    <xf numFmtId="0" fontId="31" fillId="3" borderId="1" xfId="0" applyFont="1" applyFill="1" applyBorder="1"/>
    <xf numFmtId="0" fontId="31" fillId="3" borderId="1" xfId="0" applyFont="1" applyFill="1" applyBorder="1" applyAlignment="1">
      <alignment horizontal="justify" vertical="top"/>
    </xf>
    <xf numFmtId="43" fontId="20" fillId="3" borderId="1" xfId="380" applyFont="1" applyFill="1" applyBorder="1" applyAlignment="1">
      <alignment vertical="center"/>
    </xf>
    <xf numFmtId="4" fontId="30" fillId="3" borderId="1" xfId="0" applyNumberFormat="1" applyFont="1" applyFill="1" applyBorder="1" applyAlignment="1">
      <alignment horizontal="left" vertical="top" wrapText="1"/>
    </xf>
    <xf numFmtId="167" fontId="20" fillId="3" borderId="1" xfId="0" applyNumberFormat="1" applyFont="1" applyFill="1" applyBorder="1" applyAlignment="1">
      <alignment vertical="top" wrapText="1"/>
    </xf>
    <xf numFmtId="0" fontId="49" fillId="3" borderId="1" xfId="0" applyFont="1" applyFill="1" applyBorder="1" applyAlignment="1">
      <alignment horizontal="left" vertical="top" wrapText="1"/>
    </xf>
    <xf numFmtId="0" fontId="20" fillId="3" borderId="1" xfId="0" applyFont="1" applyFill="1" applyBorder="1" applyAlignment="1">
      <alignment horizontal="center"/>
    </xf>
    <xf numFmtId="17" fontId="20" fillId="3" borderId="1" xfId="0" applyNumberFormat="1" applyFont="1" applyFill="1" applyBorder="1" applyAlignment="1">
      <alignment horizontal="center" vertical="center" wrapText="1"/>
    </xf>
    <xf numFmtId="164" fontId="20" fillId="3" borderId="1" xfId="391" applyNumberFormat="1" applyFont="1" applyFill="1" applyBorder="1" applyAlignment="1">
      <alignment horizontal="center" vertical="center" wrapText="1"/>
    </xf>
    <xf numFmtId="0" fontId="29" fillId="3" borderId="1" xfId="0" applyFont="1" applyFill="1" applyBorder="1" applyAlignment="1">
      <alignment horizontal="right"/>
    </xf>
    <xf numFmtId="168" fontId="29" fillId="3" borderId="1" xfId="0" applyNumberFormat="1" applyFont="1" applyFill="1" applyBorder="1" applyAlignment="1">
      <alignment horizontal="right"/>
    </xf>
    <xf numFmtId="43" fontId="20" fillId="3" borderId="1" xfId="380" applyFont="1" applyFill="1" applyBorder="1" applyAlignment="1">
      <alignment horizontal="right"/>
    </xf>
    <xf numFmtId="49" fontId="20" fillId="3" borderId="1" xfId="0" applyNumberFormat="1" applyFont="1" applyFill="1" applyBorder="1"/>
    <xf numFmtId="0" fontId="20" fillId="3" borderId="1" xfId="90" applyFont="1" applyFill="1" applyBorder="1" applyAlignment="1">
      <alignment horizontal="justify" vertical="center" wrapText="1"/>
    </xf>
    <xf numFmtId="183" fontId="20" fillId="3" borderId="1" xfId="0" applyNumberFormat="1" applyFont="1" applyFill="1" applyBorder="1" applyAlignment="1">
      <alignment vertical="center"/>
    </xf>
    <xf numFmtId="43" fontId="39" fillId="3" borderId="0" xfId="0" applyNumberFormat="1" applyFont="1" applyFill="1"/>
    <xf numFmtId="4" fontId="20" fillId="3" borderId="1" xfId="90" applyNumberFormat="1" applyFont="1" applyFill="1" applyBorder="1" applyAlignment="1">
      <alignment horizontal="center" vertical="center" wrapText="1"/>
    </xf>
    <xf numFmtId="2" fontId="39" fillId="3" borderId="0" xfId="0" applyNumberFormat="1" applyFont="1" applyFill="1"/>
    <xf numFmtId="0" fontId="20" fillId="3" borderId="1" xfId="368" applyFont="1" applyFill="1" applyBorder="1" applyAlignment="1">
      <alignment horizontal="justify" vertical="center" wrapText="1"/>
    </xf>
    <xf numFmtId="172" fontId="20" fillId="3" borderId="26" xfId="384" applyNumberFormat="1" applyFont="1" applyFill="1" applyBorder="1" applyAlignment="1">
      <alignment horizontal="center" vertical="center" wrapText="1"/>
    </xf>
    <xf numFmtId="172" fontId="20" fillId="3" borderId="3" xfId="384" applyNumberFormat="1" applyFont="1" applyFill="1" applyBorder="1" applyAlignment="1">
      <alignment horizontal="center" vertical="center" wrapText="1"/>
    </xf>
    <xf numFmtId="172" fontId="20" fillId="3" borderId="5" xfId="384" applyNumberFormat="1" applyFont="1" applyFill="1" applyBorder="1" applyAlignment="1">
      <alignment horizontal="center" vertical="center" wrapText="1"/>
    </xf>
    <xf numFmtId="172" fontId="20" fillId="3" borderId="3" xfId="384" applyNumberFormat="1" applyFont="1" applyFill="1" applyBorder="1" applyAlignment="1">
      <alignment vertical="center" wrapText="1"/>
    </xf>
    <xf numFmtId="172" fontId="20" fillId="3" borderId="1" xfId="384" applyNumberFormat="1" applyFont="1" applyFill="1" applyBorder="1" applyAlignment="1">
      <alignment horizontal="center" vertical="center" wrapText="1"/>
    </xf>
    <xf numFmtId="172" fontId="20" fillId="3" borderId="1" xfId="384" applyNumberFormat="1" applyFont="1" applyFill="1" applyBorder="1" applyAlignment="1">
      <alignment vertical="center" wrapText="1"/>
    </xf>
    <xf numFmtId="172" fontId="20" fillId="3" borderId="2" xfId="384" applyNumberFormat="1" applyFont="1" applyFill="1" applyBorder="1" applyAlignment="1">
      <alignment horizontal="center" vertical="center" wrapText="1"/>
    </xf>
    <xf numFmtId="172" fontId="20" fillId="3" borderId="1" xfId="384" applyNumberFormat="1" applyFont="1" applyFill="1" applyBorder="1" applyAlignment="1">
      <alignment horizontal="right" vertical="center" wrapText="1"/>
    </xf>
    <xf numFmtId="4" fontId="20" fillId="3" borderId="3" xfId="384" applyNumberFormat="1" applyFont="1" applyFill="1" applyBorder="1" applyAlignment="1">
      <alignment horizontal="center" vertical="center" wrapText="1"/>
    </xf>
    <xf numFmtId="171" fontId="20" fillId="3" borderId="1" xfId="3" applyNumberFormat="1" applyFont="1" applyFill="1" applyBorder="1" applyAlignment="1">
      <alignment horizontal="justify" vertical="center" wrapText="1"/>
    </xf>
    <xf numFmtId="179" fontId="20" fillId="3" borderId="2" xfId="384" applyNumberFormat="1" applyFont="1" applyFill="1" applyBorder="1" applyAlignment="1">
      <alignment horizontal="center" vertical="center" wrapText="1"/>
    </xf>
    <xf numFmtId="4" fontId="20" fillId="3" borderId="2" xfId="3" applyNumberFormat="1" applyFont="1" applyFill="1" applyBorder="1" applyAlignment="1">
      <alignment horizontal="justify" vertical="center" wrapText="1"/>
    </xf>
    <xf numFmtId="172" fontId="20" fillId="3" borderId="1" xfId="391" applyNumberFormat="1" applyFont="1" applyFill="1" applyBorder="1" applyAlignment="1">
      <alignment horizontal="center" vertical="center" wrapText="1"/>
    </xf>
    <xf numFmtId="4" fontId="20" fillId="3" borderId="1" xfId="391" applyNumberFormat="1" applyFont="1" applyFill="1" applyBorder="1" applyAlignment="1">
      <alignment horizontal="center" vertical="center" wrapText="1"/>
    </xf>
    <xf numFmtId="174" fontId="20" fillId="3" borderId="1" xfId="391" applyNumberFormat="1" applyFont="1" applyFill="1" applyBorder="1" applyAlignment="1">
      <alignment horizontal="center" vertical="center" wrapText="1"/>
    </xf>
    <xf numFmtId="174" fontId="23" fillId="3" borderId="1" xfId="0" applyNumberFormat="1" applyFont="1" applyFill="1" applyBorder="1" applyAlignment="1">
      <alignment horizontal="center" vertical="center" wrapText="1"/>
    </xf>
    <xf numFmtId="166" fontId="29" fillId="3" borderId="1" xfId="0" applyNumberFormat="1" applyFont="1" applyFill="1" applyBorder="1"/>
    <xf numFmtId="4" fontId="20" fillId="3" borderId="1" xfId="0" applyNumberFormat="1" applyFont="1" applyFill="1" applyBorder="1" applyAlignment="1">
      <alignment horizontal="center" vertical="center" wrapText="1"/>
    </xf>
    <xf numFmtId="166" fontId="29" fillId="3" borderId="1" xfId="0" applyNumberFormat="1" applyFont="1" applyFill="1" applyBorder="1" applyAlignment="1">
      <alignment horizontal="right"/>
    </xf>
    <xf numFmtId="43" fontId="21" fillId="3" borderId="0" xfId="0" applyNumberFormat="1" applyFont="1" applyFill="1"/>
    <xf numFmtId="165" fontId="21" fillId="3" borderId="0" xfId="0" applyNumberFormat="1" applyFont="1" applyFill="1"/>
    <xf numFmtId="174" fontId="23" fillId="3" borderId="1" xfId="0" applyNumberFormat="1" applyFont="1" applyFill="1" applyBorder="1" applyAlignment="1">
      <alignment horizontal="center" vertical="center"/>
    </xf>
    <xf numFmtId="167" fontId="20" fillId="3" borderId="1" xfId="0" applyNumberFormat="1" applyFont="1" applyFill="1" applyBorder="1" applyAlignment="1">
      <alignment horizontal="justify" vertical="top" wrapText="1"/>
    </xf>
    <xf numFmtId="167" fontId="20" fillId="3" borderId="1" xfId="0" applyNumberFormat="1" applyFont="1" applyFill="1" applyBorder="1" applyAlignment="1">
      <alignment horizontal="justify" vertical="center"/>
    </xf>
    <xf numFmtId="49" fontId="20" fillId="3" borderId="1" xfId="0" applyNumberFormat="1" applyFont="1" applyFill="1" applyBorder="1" applyAlignment="1">
      <alignment horizontal="justify" vertical="top" wrapText="1"/>
    </xf>
    <xf numFmtId="0" fontId="23" fillId="3" borderId="1" xfId="0" applyFont="1" applyFill="1" applyBorder="1" applyAlignment="1">
      <alignment horizontal="center" vertical="center" wrapText="1"/>
    </xf>
    <xf numFmtId="43" fontId="20" fillId="3" borderId="1" xfId="380" applyFont="1" applyFill="1" applyBorder="1" applyAlignment="1">
      <alignment horizontal="center" vertical="center" wrapText="1"/>
    </xf>
    <xf numFmtId="4" fontId="20" fillId="3" borderId="1" xfId="0" applyNumberFormat="1" applyFont="1" applyFill="1" applyBorder="1" applyAlignment="1">
      <alignment vertical="top" wrapText="1"/>
    </xf>
    <xf numFmtId="0" fontId="20" fillId="3" borderId="1" xfId="0" applyFont="1" applyFill="1" applyBorder="1" applyAlignment="1">
      <alignment horizontal="justify" vertical="top"/>
    </xf>
    <xf numFmtId="10" fontId="20" fillId="3" borderId="1" xfId="380" applyNumberFormat="1" applyFont="1" applyFill="1" applyBorder="1" applyAlignment="1">
      <alignment horizontal="right" vertical="top"/>
    </xf>
    <xf numFmtId="2" fontId="20" fillId="3" borderId="1" xfId="380" applyNumberFormat="1" applyFont="1" applyFill="1" applyBorder="1" applyAlignment="1">
      <alignment horizontal="right" vertical="top"/>
    </xf>
    <xf numFmtId="172" fontId="23" fillId="3" borderId="40" xfId="0" applyNumberFormat="1" applyFont="1" applyFill="1" applyBorder="1" applyAlignment="1">
      <alignment horizontal="center"/>
    </xf>
    <xf numFmtId="172" fontId="23" fillId="3" borderId="15" xfId="0" applyNumberFormat="1" applyFont="1" applyFill="1" applyBorder="1" applyAlignment="1">
      <alignment horizontal="center"/>
    </xf>
    <xf numFmtId="172" fontId="23" fillId="3" borderId="14" xfId="0" applyNumberFormat="1" applyFont="1" applyFill="1" applyBorder="1" applyAlignment="1">
      <alignment horizontal="center"/>
    </xf>
    <xf numFmtId="172" fontId="23" fillId="3" borderId="47" xfId="0" applyNumberFormat="1" applyFont="1" applyFill="1" applyBorder="1" applyAlignment="1">
      <alignment horizontal="center"/>
    </xf>
    <xf numFmtId="172" fontId="23" fillId="3" borderId="19" xfId="0" applyNumberFormat="1" applyFont="1" applyFill="1" applyBorder="1" applyAlignment="1">
      <alignment horizontal="center"/>
    </xf>
    <xf numFmtId="172" fontId="20" fillId="3" borderId="3" xfId="0" applyNumberFormat="1" applyFont="1" applyFill="1" applyBorder="1"/>
    <xf numFmtId="172" fontId="20" fillId="3" borderId="27" xfId="0" applyNumberFormat="1" applyFont="1" applyFill="1" applyBorder="1"/>
    <xf numFmtId="172" fontId="20" fillId="3" borderId="16" xfId="0" applyNumberFormat="1" applyFont="1" applyFill="1" applyBorder="1"/>
    <xf numFmtId="172" fontId="20" fillId="3" borderId="20" xfId="0" applyNumberFormat="1" applyFont="1" applyFill="1" applyBorder="1" applyAlignment="1">
      <alignment vertical="center"/>
    </xf>
    <xf numFmtId="172" fontId="20" fillId="3" borderId="1" xfId="0" applyNumberFormat="1" applyFont="1" applyFill="1" applyBorder="1"/>
    <xf numFmtId="172" fontId="20" fillId="3" borderId="21" xfId="0" applyNumberFormat="1" applyFont="1" applyFill="1" applyBorder="1"/>
    <xf numFmtId="172" fontId="20" fillId="3" borderId="4" xfId="0" applyNumberFormat="1" applyFont="1" applyFill="1" applyBorder="1" applyAlignment="1">
      <alignment vertical="center"/>
    </xf>
    <xf numFmtId="172" fontId="20" fillId="3" borderId="10" xfId="0" applyNumberFormat="1" applyFont="1" applyFill="1" applyBorder="1"/>
    <xf numFmtId="172" fontId="20" fillId="3" borderId="20" xfId="0" applyNumberFormat="1" applyFont="1" applyFill="1" applyBorder="1"/>
    <xf numFmtId="166" fontId="23" fillId="3" borderId="29" xfId="0" applyNumberFormat="1" applyFont="1" applyFill="1" applyBorder="1"/>
    <xf numFmtId="166" fontId="23" fillId="3" borderId="43" xfId="0" applyNumberFormat="1" applyFont="1" applyFill="1" applyBorder="1"/>
    <xf numFmtId="172" fontId="23" fillId="3" borderId="20" xfId="0" applyNumberFormat="1" applyFont="1" applyFill="1" applyBorder="1" applyAlignment="1">
      <alignment horizontal="center"/>
    </xf>
    <xf numFmtId="172" fontId="23" fillId="3" borderId="1" xfId="0" applyNumberFormat="1" applyFont="1" applyFill="1" applyBorder="1" applyAlignment="1">
      <alignment horizontal="center"/>
    </xf>
    <xf numFmtId="172" fontId="23" fillId="3" borderId="21" xfId="0" applyNumberFormat="1" applyFont="1" applyFill="1" applyBorder="1" applyAlignment="1">
      <alignment horizontal="center"/>
    </xf>
    <xf numFmtId="172" fontId="23" fillId="3" borderId="4" xfId="0" applyNumberFormat="1" applyFont="1" applyFill="1" applyBorder="1" applyAlignment="1">
      <alignment horizontal="center"/>
    </xf>
    <xf numFmtId="172" fontId="23" fillId="3" borderId="10" xfId="0" applyNumberFormat="1" applyFont="1" applyFill="1" applyBorder="1" applyAlignment="1">
      <alignment horizontal="center"/>
    </xf>
    <xf numFmtId="172" fontId="20" fillId="3" borderId="26" xfId="0" applyNumberFormat="1" applyFont="1" applyFill="1" applyBorder="1" applyAlignment="1">
      <alignment vertical="center"/>
    </xf>
    <xf numFmtId="172" fontId="20" fillId="3" borderId="5" xfId="0" applyNumberFormat="1" applyFont="1" applyFill="1" applyBorder="1" applyAlignment="1">
      <alignment vertical="center"/>
    </xf>
    <xf numFmtId="172" fontId="20" fillId="3" borderId="1" xfId="380" applyNumberFormat="1" applyFont="1" applyFill="1" applyBorder="1" applyAlignment="1">
      <alignment horizontal="right" vertical="center" wrapText="1"/>
    </xf>
    <xf numFmtId="172" fontId="20" fillId="3" borderId="31" xfId="0" applyNumberFormat="1" applyFont="1" applyFill="1" applyBorder="1" applyAlignment="1">
      <alignment vertical="center"/>
    </xf>
    <xf numFmtId="172" fontId="20" fillId="3" borderId="2" xfId="0" applyNumberFormat="1" applyFont="1" applyFill="1" applyBorder="1"/>
    <xf numFmtId="172" fontId="20" fillId="3" borderId="28" xfId="0" applyNumberFormat="1" applyFont="1" applyFill="1" applyBorder="1"/>
    <xf numFmtId="172" fontId="20" fillId="3" borderId="8" xfId="0" applyNumberFormat="1" applyFont="1" applyFill="1" applyBorder="1" applyAlignment="1">
      <alignment vertical="center"/>
    </xf>
    <xf numFmtId="172" fontId="20" fillId="3" borderId="7" xfId="0" applyNumberFormat="1" applyFont="1" applyFill="1" applyBorder="1"/>
    <xf numFmtId="172" fontId="20" fillId="3" borderId="38" xfId="0" applyNumberFormat="1" applyFont="1" applyFill="1" applyBorder="1"/>
    <xf numFmtId="172" fontId="20" fillId="3" borderId="46" xfId="0" applyNumberFormat="1" applyFont="1" applyFill="1" applyBorder="1"/>
    <xf numFmtId="172" fontId="20" fillId="3" borderId="13" xfId="0" applyNumberFormat="1" applyFont="1" applyFill="1" applyBorder="1"/>
    <xf numFmtId="172" fontId="20" fillId="3" borderId="31" xfId="0" applyNumberFormat="1" applyFont="1" applyFill="1" applyBorder="1" applyAlignment="1">
      <alignment horizontal="center" vertical="center"/>
    </xf>
    <xf numFmtId="172" fontId="20" fillId="3" borderId="2" xfId="380" applyNumberFormat="1" applyFont="1" applyFill="1" applyBorder="1" applyAlignment="1">
      <alignment horizontal="right" vertical="center" wrapText="1"/>
    </xf>
    <xf numFmtId="172" fontId="23" fillId="3" borderId="29" xfId="380" applyNumberFormat="1" applyFont="1" applyFill="1" applyBorder="1"/>
    <xf numFmtId="172" fontId="23" fillId="3" borderId="23" xfId="0" applyNumberFormat="1" applyFont="1" applyFill="1" applyBorder="1"/>
    <xf numFmtId="172" fontId="23" fillId="3" borderId="32" xfId="0" applyNumberFormat="1" applyFont="1" applyFill="1" applyBorder="1"/>
    <xf numFmtId="172" fontId="23" fillId="3" borderId="43" xfId="380" applyNumberFormat="1" applyFont="1" applyFill="1" applyBorder="1"/>
    <xf numFmtId="172" fontId="23" fillId="3" borderId="39" xfId="0" applyNumberFormat="1" applyFont="1" applyFill="1" applyBorder="1"/>
    <xf numFmtId="166" fontId="23" fillId="3" borderId="40" xfId="0" applyNumberFormat="1" applyFont="1" applyFill="1" applyBorder="1" applyAlignment="1">
      <alignment horizontal="center"/>
    </xf>
    <xf numFmtId="166" fontId="23" fillId="3" borderId="15" xfId="0" applyNumberFormat="1" applyFont="1" applyFill="1" applyBorder="1" applyAlignment="1">
      <alignment horizontal="center"/>
    </xf>
    <xf numFmtId="179" fontId="23" fillId="3" borderId="1" xfId="0" applyNumberFormat="1" applyFont="1" applyFill="1" applyBorder="1" applyAlignment="1">
      <alignment horizontal="center"/>
    </xf>
    <xf numFmtId="172" fontId="20" fillId="3" borderId="4" xfId="380" applyNumberFormat="1" applyFont="1" applyFill="1" applyBorder="1" applyAlignment="1">
      <alignment vertical="center"/>
    </xf>
    <xf numFmtId="172" fontId="23" fillId="3" borderId="4" xfId="380" applyNumberFormat="1" applyFont="1" applyFill="1" applyBorder="1" applyAlignment="1">
      <alignment vertical="center"/>
    </xf>
    <xf numFmtId="172" fontId="20" fillId="3" borderId="8" xfId="380" applyNumberFormat="1" applyFont="1" applyFill="1" applyBorder="1" applyAlignment="1">
      <alignment vertical="center"/>
    </xf>
    <xf numFmtId="166" fontId="20" fillId="3" borderId="1" xfId="380" applyNumberFormat="1" applyFont="1" applyFill="1" applyBorder="1" applyAlignment="1">
      <alignment vertical="top"/>
    </xf>
    <xf numFmtId="170" fontId="20" fillId="3" borderId="1" xfId="390" applyNumberFormat="1" applyFont="1" applyFill="1" applyBorder="1" applyAlignment="1">
      <alignment horizontal="center" vertical="top" wrapText="1"/>
    </xf>
    <xf numFmtId="4" fontId="23" fillId="3" borderId="5" xfId="380" applyNumberFormat="1" applyFont="1" applyFill="1" applyBorder="1" applyAlignment="1">
      <alignment horizontal="center" vertical="center" wrapText="1"/>
    </xf>
    <xf numFmtId="0" fontId="20" fillId="3" borderId="21" xfId="0" applyFont="1" applyFill="1" applyBorder="1" applyAlignment="1">
      <alignment horizontal="center" vertical="top" wrapText="1"/>
    </xf>
    <xf numFmtId="4" fontId="20" fillId="3" borderId="9" xfId="0" applyNumberFormat="1" applyFont="1" applyFill="1" applyBorder="1" applyAlignment="1">
      <alignment horizontal="center" vertical="top" wrapText="1"/>
    </xf>
    <xf numFmtId="4" fontId="41" fillId="3" borderId="0" xfId="0" applyNumberFormat="1" applyFont="1" applyFill="1" applyBorder="1" applyAlignment="1">
      <alignment horizontal="center"/>
    </xf>
    <xf numFmtId="174" fontId="20" fillId="3" borderId="5" xfId="380" applyNumberFormat="1" applyFont="1" applyFill="1" applyBorder="1" applyAlignment="1">
      <alignment vertical="center"/>
    </xf>
    <xf numFmtId="174" fontId="20" fillId="3" borderId="4" xfId="0" applyNumberFormat="1" applyFont="1" applyFill="1" applyBorder="1" applyAlignment="1">
      <alignment vertical="center"/>
    </xf>
    <xf numFmtId="43" fontId="21" fillId="3" borderId="0" xfId="0" applyNumberFormat="1" applyFont="1" applyFill="1" applyBorder="1"/>
    <xf numFmtId="0" fontId="21" fillId="3" borderId="9" xfId="0" applyFont="1" applyFill="1" applyBorder="1"/>
    <xf numFmtId="175" fontId="48" fillId="3" borderId="50" xfId="0" applyNumberFormat="1" applyFont="1" applyFill="1" applyBorder="1" applyAlignment="1">
      <alignment vertical="center"/>
    </xf>
    <xf numFmtId="168" fontId="21" fillId="3" borderId="9" xfId="0" applyNumberFormat="1" applyFont="1" applyFill="1" applyBorder="1"/>
    <xf numFmtId="181" fontId="21" fillId="3" borderId="9" xfId="0" applyNumberFormat="1" applyFont="1" applyFill="1" applyBorder="1"/>
    <xf numFmtId="4" fontId="20" fillId="3" borderId="1" xfId="0" applyNumberFormat="1" applyFont="1" applyFill="1" applyBorder="1" applyAlignment="1">
      <alignment wrapText="1"/>
    </xf>
    <xf numFmtId="10" fontId="20" fillId="3" borderId="1" xfId="0" applyNumberFormat="1" applyFont="1" applyFill="1" applyBorder="1" applyAlignment="1">
      <alignment vertical="top"/>
    </xf>
    <xf numFmtId="171" fontId="20" fillId="3" borderId="1" xfId="376" applyNumberFormat="1" applyFont="1" applyFill="1" applyBorder="1" applyAlignment="1">
      <alignment vertical="top" wrapText="1"/>
    </xf>
    <xf numFmtId="43" fontId="20" fillId="3" borderId="38" xfId="380" applyFont="1" applyFill="1" applyBorder="1" applyAlignment="1">
      <alignment horizontal="center" vertical="top" wrapText="1"/>
    </xf>
    <xf numFmtId="43" fontId="20" fillId="3" borderId="0" xfId="380" applyFont="1" applyFill="1" applyBorder="1" applyAlignment="1">
      <alignment horizontal="center" vertical="top" wrapText="1"/>
    </xf>
    <xf numFmtId="0" fontId="20" fillId="3" borderId="0" xfId="0" applyFont="1" applyFill="1" applyAlignment="1">
      <alignment horizontal="center" vertical="center" wrapText="1"/>
    </xf>
    <xf numFmtId="4" fontId="20" fillId="3" borderId="1" xfId="0" applyNumberFormat="1" applyFont="1" applyFill="1" applyBorder="1" applyAlignment="1">
      <alignment horizontal="justify" vertical="top" wrapText="1"/>
    </xf>
    <xf numFmtId="43" fontId="20" fillId="3" borderId="3" xfId="380" applyFont="1" applyFill="1" applyBorder="1" applyAlignment="1">
      <alignment horizontal="justify" vertical="top" wrapText="1"/>
    </xf>
    <xf numFmtId="4" fontId="23" fillId="3" borderId="1" xfId="0" applyNumberFormat="1" applyFont="1" applyFill="1" applyBorder="1" applyAlignment="1">
      <alignment horizontal="left" vertical="center" wrapText="1"/>
    </xf>
    <xf numFmtId="4" fontId="23" fillId="3" borderId="3" xfId="0" applyNumberFormat="1" applyFont="1" applyFill="1" applyBorder="1" applyAlignment="1">
      <alignment wrapText="1"/>
    </xf>
    <xf numFmtId="4" fontId="23" fillId="3" borderId="3" xfId="0" applyNumberFormat="1" applyFont="1" applyFill="1" applyBorder="1" applyAlignment="1">
      <alignment vertical="center"/>
    </xf>
    <xf numFmtId="43" fontId="20" fillId="3" borderId="1" xfId="380" applyNumberFormat="1" applyFont="1" applyFill="1" applyBorder="1" applyAlignment="1">
      <alignment horizontal="center" vertical="top"/>
    </xf>
    <xf numFmtId="164" fontId="20" fillId="3" borderId="1" xfId="380" applyNumberFormat="1" applyFont="1" applyFill="1" applyBorder="1" applyAlignment="1">
      <alignment horizontal="center" vertical="top"/>
    </xf>
    <xf numFmtId="0" fontId="20" fillId="3" borderId="1" xfId="0" applyFont="1" applyFill="1" applyBorder="1" applyAlignment="1">
      <alignment horizontal="center" vertical="center" wrapText="1"/>
    </xf>
    <xf numFmtId="43" fontId="20" fillId="3" borderId="1" xfId="380" applyFont="1" applyFill="1" applyBorder="1" applyAlignment="1">
      <alignment horizontal="center" vertical="top" wrapText="1"/>
    </xf>
    <xf numFmtId="0" fontId="20" fillId="3" borderId="1" xfId="0" applyFont="1" applyFill="1" applyBorder="1" applyAlignment="1">
      <alignment vertical="center" wrapText="1"/>
    </xf>
    <xf numFmtId="0" fontId="20" fillId="3" borderId="3" xfId="0" applyFont="1" applyFill="1" applyBorder="1" applyAlignment="1">
      <alignment horizontal="center" vertical="top" wrapText="1"/>
    </xf>
    <xf numFmtId="166" fontId="20" fillId="3" borderId="1" xfId="380" applyNumberFormat="1" applyFont="1" applyFill="1" applyBorder="1" applyAlignment="1">
      <alignment vertical="center"/>
    </xf>
    <xf numFmtId="0" fontId="20" fillId="3" borderId="1" xfId="0" applyNumberFormat="1" applyFont="1" applyFill="1" applyBorder="1"/>
    <xf numFmtId="0" fontId="20" fillId="3" borderId="10" xfId="0" applyNumberFormat="1" applyFont="1" applyFill="1" applyBorder="1" applyAlignment="1">
      <alignment vertical="center"/>
    </xf>
    <xf numFmtId="0" fontId="20" fillId="3" borderId="0" xfId="0" applyFont="1" applyFill="1"/>
    <xf numFmtId="0" fontId="23" fillId="3" borderId="14"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4" fontId="20" fillId="3" borderId="1" xfId="0" applyNumberFormat="1" applyFont="1" applyFill="1" applyBorder="1" applyAlignment="1">
      <alignment horizontal="justify" vertical="center" wrapText="1"/>
    </xf>
    <xf numFmtId="0" fontId="21" fillId="3" borderId="0" xfId="0" applyFont="1" applyFill="1"/>
    <xf numFmtId="4" fontId="23" fillId="3" borderId="15" xfId="0" applyNumberFormat="1" applyFont="1" applyFill="1" applyBorder="1" applyAlignment="1">
      <alignment horizontal="left" vertical="center"/>
    </xf>
    <xf numFmtId="4" fontId="23" fillId="3" borderId="14" xfId="0" applyNumberFormat="1" applyFont="1" applyFill="1" applyBorder="1" applyAlignment="1">
      <alignment horizontal="justify" vertical="center" wrapText="1"/>
    </xf>
    <xf numFmtId="4" fontId="23" fillId="3" borderId="19" xfId="0" applyNumberFormat="1" applyFont="1" applyFill="1" applyBorder="1" applyAlignment="1">
      <alignment horizontal="center" vertical="center"/>
    </xf>
    <xf numFmtId="0" fontId="23" fillId="3" borderId="3" xfId="0" applyNumberFormat="1" applyFont="1" applyFill="1" applyBorder="1" applyAlignment="1">
      <alignment vertical="center"/>
    </xf>
    <xf numFmtId="4" fontId="23" fillId="3" borderId="3" xfId="0" applyNumberFormat="1" applyFont="1" applyFill="1" applyBorder="1" applyAlignment="1">
      <alignment horizontal="justify" vertical="center" wrapText="1"/>
    </xf>
    <xf numFmtId="0" fontId="20" fillId="3" borderId="1" xfId="0" applyNumberFormat="1" applyFont="1" applyFill="1" applyBorder="1" applyAlignment="1">
      <alignment vertical="center"/>
    </xf>
    <xf numFmtId="0" fontId="23" fillId="3" borderId="1" xfId="0" applyNumberFormat="1" applyFont="1" applyFill="1" applyBorder="1" applyAlignment="1">
      <alignment horizontal="center" vertical="center"/>
    </xf>
    <xf numFmtId="4" fontId="23" fillId="3" borderId="1" xfId="0" applyNumberFormat="1" applyFont="1" applyFill="1" applyBorder="1" applyAlignment="1">
      <alignment horizontal="justify" vertical="center" wrapText="1"/>
    </xf>
    <xf numFmtId="0" fontId="20" fillId="3" borderId="1" xfId="0" applyNumberFormat="1" applyFont="1" applyFill="1" applyBorder="1" applyAlignment="1">
      <alignment horizontal="center" vertical="center"/>
    </xf>
    <xf numFmtId="4" fontId="20" fillId="3" borderId="16" xfId="0" applyNumberFormat="1" applyFont="1" applyFill="1" applyBorder="1" applyAlignment="1">
      <alignment vertical="center"/>
    </xf>
    <xf numFmtId="4" fontId="23" fillId="3" borderId="10" xfId="0" applyNumberFormat="1" applyFont="1" applyFill="1" applyBorder="1" applyAlignment="1">
      <alignment vertical="center"/>
    </xf>
    <xf numFmtId="0" fontId="23" fillId="3" borderId="1" xfId="0" applyFont="1" applyFill="1" applyBorder="1" applyAlignment="1">
      <alignment horizontal="justify" vertical="center" wrapText="1"/>
    </xf>
    <xf numFmtId="4" fontId="20" fillId="3" borderId="1" xfId="0" applyNumberFormat="1" applyFont="1" applyFill="1" applyBorder="1"/>
    <xf numFmtId="4" fontId="23" fillId="3" borderId="1" xfId="0" applyNumberFormat="1" applyFont="1" applyFill="1" applyBorder="1" applyAlignment="1">
      <alignment horizontal="center"/>
    </xf>
    <xf numFmtId="4" fontId="23" fillId="3" borderId="1" xfId="0" applyNumberFormat="1" applyFont="1" applyFill="1" applyBorder="1" applyAlignment="1">
      <alignment horizontal="justify" vertical="center"/>
    </xf>
    <xf numFmtId="171" fontId="20" fillId="3" borderId="0" xfId="376" applyNumberFormat="1" applyFont="1" applyFill="1"/>
    <xf numFmtId="0" fontId="19" fillId="3" borderId="0" xfId="0" applyFont="1" applyFill="1"/>
    <xf numFmtId="0" fontId="28" fillId="3" borderId="1" xfId="0" applyFont="1" applyFill="1" applyBorder="1" applyAlignment="1">
      <alignment horizontal="left" vertical="center" wrapText="1"/>
    </xf>
    <xf numFmtId="166" fontId="20" fillId="3" borderId="3" xfId="380" applyNumberFormat="1" applyFont="1" applyFill="1" applyBorder="1" applyAlignment="1">
      <alignment horizontal="center" vertical="center" wrapText="1"/>
    </xf>
    <xf numFmtId="166" fontId="20" fillId="3" borderId="3" xfId="380" applyNumberFormat="1" applyFont="1" applyFill="1" applyBorder="1" applyAlignment="1">
      <alignment horizontal="right" vertical="center" wrapText="1"/>
    </xf>
    <xf numFmtId="166" fontId="20" fillId="3" borderId="1" xfId="380" applyNumberFormat="1" applyFont="1" applyFill="1" applyBorder="1" applyAlignment="1">
      <alignment horizontal="center" vertical="center" wrapText="1"/>
    </xf>
    <xf numFmtId="166" fontId="20" fillId="3" borderId="1" xfId="380" applyNumberFormat="1" applyFont="1" applyFill="1" applyBorder="1" applyAlignment="1">
      <alignment horizontal="right" vertical="center" wrapText="1"/>
    </xf>
    <xf numFmtId="166" fontId="20" fillId="3" borderId="20" xfId="380" applyNumberFormat="1" applyFont="1" applyFill="1" applyBorder="1" applyAlignment="1">
      <alignment vertical="center"/>
    </xf>
    <xf numFmtId="166" fontId="20" fillId="3" borderId="1" xfId="380" applyNumberFormat="1" applyFont="1" applyFill="1" applyBorder="1"/>
    <xf numFmtId="166" fontId="20" fillId="3" borderId="21" xfId="380" applyNumberFormat="1" applyFont="1" applyFill="1" applyBorder="1"/>
    <xf numFmtId="166" fontId="20" fillId="3" borderId="10" xfId="380" applyNumberFormat="1" applyFont="1" applyFill="1" applyBorder="1"/>
    <xf numFmtId="164" fontId="20" fillId="3" borderId="20" xfId="380" applyNumberFormat="1" applyFont="1" applyFill="1" applyBorder="1"/>
    <xf numFmtId="4" fontId="20" fillId="3" borderId="21" xfId="0" applyNumberFormat="1" applyFont="1" applyFill="1" applyBorder="1"/>
    <xf numFmtId="4" fontId="20" fillId="3" borderId="4" xfId="0" applyNumberFormat="1" applyFont="1" applyFill="1" applyBorder="1"/>
    <xf numFmtId="171" fontId="33" fillId="3" borderId="0" xfId="376" applyNumberFormat="1" applyFont="1" applyFill="1"/>
    <xf numFmtId="166" fontId="20" fillId="3" borderId="4" xfId="380" applyNumberFormat="1" applyFont="1" applyFill="1" applyBorder="1" applyAlignment="1">
      <alignment horizontal="center" vertical="center" wrapText="1"/>
    </xf>
    <xf numFmtId="166" fontId="20" fillId="3" borderId="2" xfId="380" applyNumberFormat="1" applyFont="1" applyFill="1" applyBorder="1" applyAlignment="1">
      <alignment horizontal="center" vertical="center" wrapText="1"/>
    </xf>
    <xf numFmtId="166" fontId="20" fillId="3" borderId="5" xfId="380" applyNumberFormat="1" applyFont="1" applyFill="1" applyBorder="1" applyAlignment="1">
      <alignment vertical="center"/>
    </xf>
    <xf numFmtId="166" fontId="20" fillId="3" borderId="4" xfId="380" applyNumberFormat="1" applyFont="1" applyFill="1" applyBorder="1" applyAlignment="1">
      <alignment vertical="center"/>
    </xf>
    <xf numFmtId="166" fontId="20" fillId="3" borderId="7" xfId="380" applyNumberFormat="1" applyFont="1" applyFill="1" applyBorder="1" applyAlignment="1">
      <alignment horizontal="center" vertical="center" wrapText="1"/>
    </xf>
    <xf numFmtId="166" fontId="20" fillId="3" borderId="7" xfId="380" applyNumberFormat="1" applyFont="1" applyFill="1" applyBorder="1" applyAlignment="1">
      <alignment vertical="center"/>
    </xf>
    <xf numFmtId="166" fontId="20" fillId="3" borderId="22" xfId="380" applyNumberFormat="1" applyFont="1" applyFill="1" applyBorder="1" applyAlignment="1">
      <alignment vertical="center"/>
    </xf>
    <xf numFmtId="4" fontId="20" fillId="3" borderId="22" xfId="0" applyNumberFormat="1" applyFont="1" applyFill="1" applyBorder="1" applyAlignment="1">
      <alignment vertical="center"/>
    </xf>
    <xf numFmtId="4" fontId="20" fillId="3" borderId="0" xfId="0" applyNumberFormat="1" applyFont="1" applyFill="1" applyBorder="1" applyAlignment="1">
      <alignment vertical="center"/>
    </xf>
    <xf numFmtId="171" fontId="21" fillId="3" borderId="0" xfId="0" applyNumberFormat="1" applyFont="1" applyFill="1"/>
    <xf numFmtId="4" fontId="23" fillId="3" borderId="23" xfId="0" applyNumberFormat="1" applyFont="1" applyFill="1" applyBorder="1" applyAlignment="1">
      <alignment horizontal="left" vertical="center" wrapText="1"/>
    </xf>
    <xf numFmtId="4" fontId="23" fillId="3" borderId="24" xfId="0" applyNumberFormat="1" applyFont="1" applyFill="1" applyBorder="1" applyAlignment="1">
      <alignment horizontal="left" vertical="center" wrapText="1"/>
    </xf>
    <xf numFmtId="166" fontId="23" fillId="3" borderId="24" xfId="380" applyNumberFormat="1" applyFont="1" applyFill="1" applyBorder="1" applyAlignment="1">
      <alignment vertical="center"/>
    </xf>
    <xf numFmtId="43" fontId="20" fillId="3" borderId="1" xfId="380" applyNumberFormat="1" applyFont="1" applyFill="1" applyBorder="1" applyAlignment="1">
      <alignment horizontal="center" vertical="center" wrapText="1"/>
    </xf>
    <xf numFmtId="166" fontId="20" fillId="3" borderId="1" xfId="380" applyNumberFormat="1" applyFont="1" applyFill="1" applyBorder="1" applyAlignment="1">
      <alignment horizontal="justify" vertical="center" wrapText="1"/>
    </xf>
    <xf numFmtId="166" fontId="20" fillId="3" borderId="3" xfId="380" applyNumberFormat="1" applyFont="1" applyFill="1" applyBorder="1" applyAlignment="1">
      <alignment horizontal="justify" vertical="center" wrapText="1"/>
    </xf>
    <xf numFmtId="4" fontId="23" fillId="3" borderId="25" xfId="0" applyNumberFormat="1" applyFont="1" applyFill="1" applyBorder="1" applyAlignment="1">
      <alignment horizontal="left" vertical="center" wrapText="1"/>
    </xf>
    <xf numFmtId="166" fontId="23" fillId="3" borderId="5" xfId="380" applyNumberFormat="1" applyFont="1" applyFill="1" applyBorder="1" applyAlignment="1">
      <alignment horizontal="center" vertical="center" wrapText="1"/>
    </xf>
    <xf numFmtId="166" fontId="23" fillId="3" borderId="1" xfId="380" applyNumberFormat="1" applyFont="1" applyFill="1" applyBorder="1" applyAlignment="1">
      <alignment horizontal="center" vertical="center" wrapText="1"/>
    </xf>
    <xf numFmtId="43" fontId="23" fillId="3" borderId="24" xfId="380" applyNumberFormat="1" applyFont="1" applyFill="1" applyBorder="1" applyAlignment="1">
      <alignment horizontal="center"/>
    </xf>
    <xf numFmtId="0" fontId="20" fillId="3" borderId="13" xfId="0" applyNumberFormat="1" applyFont="1" applyFill="1" applyBorder="1" applyAlignment="1">
      <alignment vertical="center"/>
    </xf>
    <xf numFmtId="166" fontId="20" fillId="3" borderId="20" xfId="0" applyNumberFormat="1" applyFont="1" applyFill="1" applyBorder="1" applyAlignment="1">
      <alignment vertical="center"/>
    </xf>
    <xf numFmtId="166" fontId="20" fillId="3" borderId="1" xfId="0" applyNumberFormat="1" applyFont="1" applyFill="1" applyBorder="1"/>
    <xf numFmtId="166" fontId="20" fillId="3" borderId="21" xfId="0" applyNumberFormat="1" applyFont="1" applyFill="1" applyBorder="1"/>
    <xf numFmtId="43" fontId="20" fillId="3" borderId="20" xfId="0" applyNumberFormat="1" applyFont="1" applyFill="1" applyBorder="1" applyAlignment="1">
      <alignment vertical="center"/>
    </xf>
    <xf numFmtId="4" fontId="33" fillId="3" borderId="4" xfId="0" applyNumberFormat="1" applyFont="1" applyFill="1" applyBorder="1" applyAlignment="1">
      <alignment vertical="center" wrapText="1"/>
    </xf>
    <xf numFmtId="4" fontId="20" fillId="3" borderId="3" xfId="0" applyNumberFormat="1" applyFont="1" applyFill="1" applyBorder="1" applyAlignment="1">
      <alignment vertical="center" wrapText="1"/>
    </xf>
    <xf numFmtId="4" fontId="20" fillId="3" borderId="26" xfId="0" applyNumberFormat="1" applyFont="1" applyFill="1" applyBorder="1" applyAlignment="1">
      <alignment vertical="center"/>
    </xf>
    <xf numFmtId="4" fontId="20" fillId="3" borderId="3" xfId="0" applyNumberFormat="1" applyFont="1" applyFill="1" applyBorder="1"/>
    <xf numFmtId="4" fontId="20" fillId="3" borderId="27" xfId="0" applyNumberFormat="1" applyFont="1" applyFill="1" applyBorder="1"/>
    <xf numFmtId="4" fontId="20" fillId="3" borderId="16" xfId="0" applyNumberFormat="1" applyFont="1" applyFill="1" applyBorder="1"/>
    <xf numFmtId="4" fontId="20" fillId="3" borderId="5" xfId="0" applyNumberFormat="1" applyFont="1" applyFill="1" applyBorder="1"/>
    <xf numFmtId="4" fontId="20" fillId="3" borderId="2" xfId="0" applyNumberFormat="1" applyFont="1" applyFill="1" applyBorder="1" applyAlignment="1">
      <alignment vertical="center" wrapText="1"/>
    </xf>
    <xf numFmtId="4" fontId="20" fillId="3" borderId="2" xfId="0" applyNumberFormat="1" applyFont="1" applyFill="1" applyBorder="1"/>
    <xf numFmtId="4" fontId="20" fillId="3" borderId="28" xfId="0" applyNumberFormat="1" applyFont="1" applyFill="1" applyBorder="1"/>
    <xf numFmtId="4" fontId="20" fillId="3" borderId="8" xfId="0" applyNumberFormat="1" applyFont="1" applyFill="1" applyBorder="1"/>
    <xf numFmtId="0" fontId="31" fillId="3" borderId="1" xfId="0" applyFont="1" applyFill="1" applyBorder="1" applyAlignment="1">
      <alignment vertical="center" wrapText="1"/>
    </xf>
    <xf numFmtId="43" fontId="23" fillId="3" borderId="29" xfId="380" applyFont="1" applyFill="1" applyBorder="1"/>
    <xf numFmtId="43" fontId="20" fillId="3" borderId="1" xfId="380" applyNumberFormat="1" applyFont="1" applyFill="1" applyBorder="1" applyAlignment="1">
      <alignment vertical="center"/>
    </xf>
    <xf numFmtId="166" fontId="20" fillId="3" borderId="3" xfId="380" applyNumberFormat="1" applyFont="1" applyFill="1" applyBorder="1" applyAlignment="1">
      <alignment vertical="center"/>
    </xf>
    <xf numFmtId="164" fontId="20" fillId="3" borderId="1" xfId="380" applyNumberFormat="1" applyFont="1" applyFill="1" applyBorder="1" applyAlignment="1">
      <alignment vertical="center"/>
    </xf>
    <xf numFmtId="166" fontId="20" fillId="3" borderId="2" xfId="380" applyNumberFormat="1" applyFont="1" applyFill="1" applyBorder="1" applyAlignment="1">
      <alignment vertical="center"/>
    </xf>
    <xf numFmtId="4" fontId="27" fillId="3" borderId="23" xfId="0" applyNumberFormat="1" applyFont="1" applyFill="1" applyBorder="1" applyAlignment="1">
      <alignment horizontal="left" vertical="center" wrapText="1"/>
    </xf>
    <xf numFmtId="175" fontId="21" fillId="3" borderId="0" xfId="0" applyNumberFormat="1" applyFont="1" applyFill="1"/>
    <xf numFmtId="166" fontId="21" fillId="3" borderId="0" xfId="0" applyNumberFormat="1" applyFont="1" applyFill="1"/>
    <xf numFmtId="168" fontId="21" fillId="3" borderId="0" xfId="0" applyNumberFormat="1" applyFont="1" applyFill="1"/>
    <xf numFmtId="0" fontId="19" fillId="3" borderId="0" xfId="0" applyFont="1" applyFill="1" applyAlignment="1">
      <alignment vertical="center"/>
    </xf>
    <xf numFmtId="171" fontId="20" fillId="3" borderId="0" xfId="0" applyNumberFormat="1" applyFont="1" applyFill="1"/>
    <xf numFmtId="176" fontId="23" fillId="3" borderId="15" xfId="0" applyNumberFormat="1" applyFont="1" applyFill="1" applyBorder="1" applyAlignment="1">
      <alignment horizontal="center" vertical="center" wrapText="1"/>
    </xf>
    <xf numFmtId="0" fontId="23" fillId="3" borderId="30" xfId="0" applyFont="1" applyFill="1" applyBorder="1" applyAlignment="1">
      <alignment horizontal="center" vertical="center" wrapText="1"/>
    </xf>
    <xf numFmtId="168" fontId="23" fillId="3" borderId="15" xfId="0" applyNumberFormat="1" applyFont="1" applyFill="1" applyBorder="1" applyAlignment="1">
      <alignment horizontal="center" vertical="center" wrapText="1"/>
    </xf>
    <xf numFmtId="166" fontId="20" fillId="3" borderId="26" xfId="380" applyNumberFormat="1" applyFont="1" applyFill="1" applyBorder="1" applyAlignment="1">
      <alignment vertical="center" wrapText="1"/>
    </xf>
    <xf numFmtId="166" fontId="20" fillId="3" borderId="3" xfId="380" applyNumberFormat="1" applyFont="1" applyFill="1" applyBorder="1" applyAlignment="1">
      <alignment vertical="center" wrapText="1"/>
    </xf>
    <xf numFmtId="166" fontId="20" fillId="3" borderId="27" xfId="380" applyNumberFormat="1" applyFont="1" applyFill="1" applyBorder="1" applyAlignment="1">
      <alignment vertical="center" wrapText="1"/>
    </xf>
    <xf numFmtId="166" fontId="20" fillId="3" borderId="16" xfId="380" applyNumberFormat="1" applyFont="1" applyFill="1" applyBorder="1" applyAlignment="1">
      <alignment vertical="center" wrapText="1"/>
    </xf>
    <xf numFmtId="4" fontId="20" fillId="3" borderId="27" xfId="0" applyNumberFormat="1" applyFont="1" applyFill="1" applyBorder="1" applyAlignment="1">
      <alignment vertical="center" wrapText="1"/>
    </xf>
    <xf numFmtId="4" fontId="20" fillId="3" borderId="5" xfId="0" applyNumberFormat="1" applyFont="1" applyFill="1" applyBorder="1" applyAlignment="1">
      <alignment vertical="center" wrapText="1"/>
    </xf>
    <xf numFmtId="171" fontId="33" fillId="3" borderId="0" xfId="0" applyNumberFormat="1" applyFont="1" applyFill="1"/>
    <xf numFmtId="0" fontId="33" fillId="3" borderId="0" xfId="0" applyFont="1" applyFill="1"/>
    <xf numFmtId="166" fontId="20" fillId="3" borderId="20" xfId="380" applyNumberFormat="1" applyFont="1" applyFill="1" applyBorder="1" applyAlignment="1">
      <alignment vertical="center" wrapText="1"/>
    </xf>
    <xf numFmtId="166" fontId="20" fillId="3" borderId="1" xfId="380" applyNumberFormat="1" applyFont="1" applyFill="1" applyBorder="1" applyAlignment="1">
      <alignment vertical="center" wrapText="1"/>
    </xf>
    <xf numFmtId="166" fontId="20" fillId="3" borderId="21" xfId="380" applyNumberFormat="1" applyFont="1" applyFill="1" applyBorder="1" applyAlignment="1">
      <alignment vertical="center" wrapText="1"/>
    </xf>
    <xf numFmtId="166" fontId="20" fillId="3" borderId="10" xfId="380" applyNumberFormat="1" applyFont="1" applyFill="1" applyBorder="1" applyAlignment="1">
      <alignment vertical="center" wrapText="1"/>
    </xf>
    <xf numFmtId="4" fontId="20" fillId="3" borderId="21" xfId="0" applyNumberFormat="1" applyFont="1" applyFill="1" applyBorder="1" applyAlignment="1">
      <alignment vertical="center" wrapText="1"/>
    </xf>
    <xf numFmtId="4" fontId="20" fillId="3" borderId="4" xfId="0" applyNumberFormat="1" applyFont="1" applyFill="1" applyBorder="1" applyAlignment="1">
      <alignment vertical="center" wrapText="1"/>
    </xf>
    <xf numFmtId="166" fontId="20" fillId="3" borderId="21" xfId="380" applyNumberFormat="1" applyFont="1" applyFill="1" applyBorder="1" applyAlignment="1">
      <alignment vertical="center"/>
    </xf>
    <xf numFmtId="166" fontId="20" fillId="3" borderId="10" xfId="380" applyNumberFormat="1" applyFont="1" applyFill="1" applyBorder="1" applyAlignment="1">
      <alignment vertical="center"/>
    </xf>
    <xf numFmtId="4" fontId="20" fillId="3" borderId="21" xfId="0" applyNumberFormat="1" applyFont="1" applyFill="1" applyBorder="1" applyAlignment="1">
      <alignment vertical="center"/>
    </xf>
    <xf numFmtId="4" fontId="20" fillId="3" borderId="4" xfId="0" applyNumberFormat="1" applyFont="1" applyFill="1" applyBorder="1" applyAlignment="1">
      <alignment vertical="center"/>
    </xf>
    <xf numFmtId="166" fontId="20" fillId="3" borderId="31" xfId="380" applyNumberFormat="1" applyFont="1" applyFill="1" applyBorder="1" applyAlignment="1">
      <alignment vertical="center"/>
    </xf>
    <xf numFmtId="166" fontId="20" fillId="3" borderId="28" xfId="380" applyNumberFormat="1" applyFont="1" applyFill="1" applyBorder="1" applyAlignment="1">
      <alignment vertical="center"/>
    </xf>
    <xf numFmtId="166" fontId="20" fillId="3" borderId="13" xfId="380" applyNumberFormat="1" applyFont="1" applyFill="1" applyBorder="1" applyAlignment="1">
      <alignment vertical="center"/>
    </xf>
    <xf numFmtId="4" fontId="20" fillId="3" borderId="28" xfId="0" applyNumberFormat="1" applyFont="1" applyFill="1" applyBorder="1" applyAlignment="1">
      <alignment vertical="center"/>
    </xf>
    <xf numFmtId="4" fontId="20" fillId="3" borderId="8" xfId="0" applyNumberFormat="1" applyFont="1" applyFill="1" applyBorder="1" applyAlignment="1">
      <alignment vertical="center"/>
    </xf>
    <xf numFmtId="43" fontId="20" fillId="3" borderId="4" xfId="380" applyNumberFormat="1" applyFont="1" applyFill="1" applyBorder="1" applyAlignment="1">
      <alignment vertical="center"/>
    </xf>
    <xf numFmtId="166" fontId="20" fillId="3" borderId="27" xfId="380" applyNumberFormat="1" applyFont="1" applyFill="1" applyBorder="1" applyAlignment="1">
      <alignment vertical="center"/>
    </xf>
    <xf numFmtId="4" fontId="20" fillId="3" borderId="27" xfId="0" applyNumberFormat="1" applyFont="1" applyFill="1" applyBorder="1" applyAlignment="1">
      <alignment vertical="center"/>
    </xf>
    <xf numFmtId="4" fontId="20" fillId="3" borderId="5" xfId="0" applyNumberFormat="1" applyFont="1" applyFill="1" applyBorder="1" applyAlignment="1">
      <alignment vertical="center"/>
    </xf>
    <xf numFmtId="4" fontId="20" fillId="3" borderId="17" xfId="0" applyNumberFormat="1" applyFont="1" applyFill="1" applyBorder="1" applyAlignment="1">
      <alignment vertical="center"/>
    </xf>
    <xf numFmtId="4" fontId="23" fillId="3" borderId="29" xfId="0" applyNumberFormat="1" applyFont="1" applyFill="1" applyBorder="1"/>
    <xf numFmtId="166" fontId="23" fillId="3" borderId="23" xfId="380" applyNumberFormat="1" applyFont="1" applyFill="1" applyBorder="1"/>
    <xf numFmtId="166" fontId="23" fillId="3" borderId="32" xfId="380" applyNumberFormat="1" applyFont="1" applyFill="1" applyBorder="1"/>
    <xf numFmtId="4" fontId="23" fillId="3" borderId="32" xfId="0" applyNumberFormat="1" applyFont="1" applyFill="1" applyBorder="1"/>
    <xf numFmtId="4" fontId="23" fillId="3" borderId="11" xfId="0" applyNumberFormat="1" applyFont="1" applyFill="1" applyBorder="1"/>
    <xf numFmtId="171" fontId="36" fillId="3" borderId="0" xfId="376" applyNumberFormat="1" applyFont="1" applyFill="1"/>
    <xf numFmtId="171" fontId="36" fillId="3" borderId="0" xfId="376" applyNumberFormat="1" applyFont="1" applyFill="1" applyAlignment="1">
      <alignment vertical="center"/>
    </xf>
    <xf numFmtId="171" fontId="44" fillId="3" borderId="0" xfId="0" applyNumberFormat="1" applyFont="1" applyFill="1"/>
    <xf numFmtId="166" fontId="44" fillId="3" borderId="0" xfId="0" applyNumberFormat="1" applyFont="1" applyFill="1"/>
    <xf numFmtId="168" fontId="44" fillId="3" borderId="0" xfId="0" applyNumberFormat="1" applyFont="1" applyFill="1"/>
    <xf numFmtId="0" fontId="44" fillId="3" borderId="0" xfId="0" applyFont="1" applyFill="1"/>
    <xf numFmtId="4" fontId="23" fillId="3" borderId="33" xfId="0" applyNumberFormat="1" applyFont="1" applyFill="1" applyBorder="1"/>
    <xf numFmtId="166" fontId="23" fillId="3" borderId="24" xfId="380" applyNumberFormat="1" applyFont="1" applyFill="1" applyBorder="1"/>
    <xf numFmtId="4" fontId="41" fillId="3" borderId="30" xfId="0" applyNumberFormat="1" applyFont="1" applyFill="1" applyBorder="1" applyAlignment="1">
      <alignment horizontal="center"/>
    </xf>
    <xf numFmtId="4" fontId="41" fillId="3" borderId="19" xfId="0" applyNumberFormat="1" applyFont="1" applyFill="1" applyBorder="1" applyAlignment="1">
      <alignment horizontal="center"/>
    </xf>
    <xf numFmtId="166" fontId="20" fillId="3" borderId="26" xfId="380" applyNumberFormat="1" applyFont="1" applyFill="1" applyBorder="1" applyAlignment="1">
      <alignment vertical="center"/>
    </xf>
    <xf numFmtId="166" fontId="20" fillId="3" borderId="3" xfId="380" applyNumberFormat="1" applyFont="1" applyFill="1" applyBorder="1"/>
    <xf numFmtId="166" fontId="20" fillId="3" borderId="27" xfId="380" applyNumberFormat="1" applyFont="1" applyFill="1" applyBorder="1"/>
    <xf numFmtId="166" fontId="20" fillId="3" borderId="16" xfId="380" applyNumberFormat="1" applyFont="1" applyFill="1" applyBorder="1"/>
    <xf numFmtId="166" fontId="20" fillId="3" borderId="26" xfId="380" applyNumberFormat="1" applyFont="1" applyFill="1" applyBorder="1"/>
    <xf numFmtId="166" fontId="20" fillId="3" borderId="20" xfId="380" applyNumberFormat="1" applyFont="1" applyFill="1" applyBorder="1"/>
    <xf numFmtId="43" fontId="20" fillId="3" borderId="1" xfId="380" applyNumberFormat="1" applyFont="1" applyFill="1" applyBorder="1"/>
    <xf numFmtId="43" fontId="20" fillId="3" borderId="21" xfId="380" applyNumberFormat="1" applyFont="1" applyFill="1" applyBorder="1"/>
    <xf numFmtId="43" fontId="20" fillId="3" borderId="20" xfId="380" applyNumberFormat="1" applyFont="1" applyFill="1" applyBorder="1" applyAlignment="1">
      <alignment vertical="center"/>
    </xf>
    <xf numFmtId="43" fontId="20" fillId="3" borderId="10" xfId="380" applyNumberFormat="1" applyFont="1" applyFill="1" applyBorder="1"/>
    <xf numFmtId="166" fontId="23" fillId="3" borderId="20" xfId="380" applyNumberFormat="1" applyFont="1" applyFill="1" applyBorder="1" applyAlignment="1">
      <alignment vertical="center"/>
    </xf>
    <xf numFmtId="166" fontId="23" fillId="3" borderId="1" xfId="380" applyNumberFormat="1" applyFont="1" applyFill="1" applyBorder="1"/>
    <xf numFmtId="166" fontId="23" fillId="3" borderId="21" xfId="380" applyNumberFormat="1" applyFont="1" applyFill="1" applyBorder="1"/>
    <xf numFmtId="166" fontId="23" fillId="3" borderId="10" xfId="380" applyNumberFormat="1" applyFont="1" applyFill="1" applyBorder="1"/>
    <xf numFmtId="4" fontId="23" fillId="3" borderId="1" xfId="0" applyNumberFormat="1" applyFont="1" applyFill="1" applyBorder="1"/>
    <xf numFmtId="4" fontId="23" fillId="3" borderId="21" xfId="0" applyNumberFormat="1" applyFont="1" applyFill="1" applyBorder="1"/>
    <xf numFmtId="4" fontId="23" fillId="3" borderId="4" xfId="0" applyNumberFormat="1" applyFont="1" applyFill="1" applyBorder="1"/>
    <xf numFmtId="4" fontId="20" fillId="3" borderId="1" xfId="0" applyNumberFormat="1" applyFont="1" applyFill="1" applyBorder="1" applyAlignment="1">
      <alignment vertical="center"/>
    </xf>
    <xf numFmtId="164" fontId="20" fillId="3" borderId="10" xfId="380" applyNumberFormat="1" applyFont="1" applyFill="1" applyBorder="1" applyAlignment="1">
      <alignment vertical="center"/>
    </xf>
    <xf numFmtId="4" fontId="33" fillId="3" borderId="4" xfId="0" applyNumberFormat="1" applyFont="1" applyFill="1" applyBorder="1" applyAlignment="1">
      <alignment vertical="center"/>
    </xf>
    <xf numFmtId="166" fontId="20" fillId="3" borderId="20" xfId="380" applyNumberFormat="1" applyFont="1" applyFill="1" applyBorder="1" applyAlignment="1">
      <alignment horizontal="justify" vertical="center" wrapText="1"/>
    </xf>
    <xf numFmtId="166" fontId="20" fillId="3" borderId="21" xfId="380" applyNumberFormat="1" applyFont="1" applyFill="1" applyBorder="1" applyAlignment="1">
      <alignment horizontal="justify" vertical="center" wrapText="1"/>
    </xf>
    <xf numFmtId="166" fontId="20" fillId="3" borderId="10" xfId="380" applyNumberFormat="1" applyFont="1" applyFill="1" applyBorder="1" applyAlignment="1">
      <alignment horizontal="justify" vertical="center" wrapText="1"/>
    </xf>
    <xf numFmtId="4" fontId="20" fillId="3" borderId="21" xfId="0" applyNumberFormat="1" applyFont="1" applyFill="1" applyBorder="1" applyAlignment="1">
      <alignment horizontal="justify" vertical="center" wrapText="1"/>
    </xf>
    <xf numFmtId="4" fontId="33" fillId="3" borderId="4" xfId="0" applyNumberFormat="1" applyFont="1" applyFill="1" applyBorder="1" applyAlignment="1">
      <alignment horizontal="justify" vertical="center" wrapText="1"/>
    </xf>
    <xf numFmtId="4" fontId="23" fillId="3" borderId="13" xfId="0" applyNumberFormat="1" applyFont="1" applyFill="1" applyBorder="1" applyAlignment="1">
      <alignment vertical="center"/>
    </xf>
    <xf numFmtId="166" fontId="23" fillId="3" borderId="34" xfId="380" applyNumberFormat="1" applyFont="1" applyFill="1" applyBorder="1" applyAlignment="1">
      <alignment vertical="center"/>
    </xf>
    <xf numFmtId="166" fontId="23" fillId="3" borderId="35" xfId="380" applyNumberFormat="1" applyFont="1" applyFill="1" applyBorder="1" applyAlignment="1">
      <alignment vertical="center"/>
    </xf>
    <xf numFmtId="166" fontId="23" fillId="3" borderId="36" xfId="380" applyNumberFormat="1" applyFont="1" applyFill="1" applyBorder="1" applyAlignment="1">
      <alignment vertical="center"/>
    </xf>
    <xf numFmtId="4" fontId="23" fillId="3" borderId="34" xfId="0" applyNumberFormat="1" applyFont="1" applyFill="1" applyBorder="1" applyAlignment="1">
      <alignment vertical="center"/>
    </xf>
    <xf numFmtId="4" fontId="23" fillId="3" borderId="35" xfId="0" applyNumberFormat="1" applyFont="1" applyFill="1" applyBorder="1" applyAlignment="1">
      <alignment vertical="center"/>
    </xf>
    <xf numFmtId="4" fontId="23" fillId="3" borderId="37" xfId="0" applyNumberFormat="1" applyFont="1" applyFill="1" applyBorder="1" applyAlignment="1">
      <alignment vertical="center"/>
    </xf>
    <xf numFmtId="177" fontId="33" fillId="3" borderId="0" xfId="376" applyNumberFormat="1" applyFont="1" applyFill="1"/>
    <xf numFmtId="4" fontId="41" fillId="3" borderId="19" xfId="0" applyNumberFormat="1" applyFont="1" applyFill="1" applyBorder="1" applyAlignment="1">
      <alignment horizontal="center" vertical="center"/>
    </xf>
    <xf numFmtId="4" fontId="41" fillId="3" borderId="14" xfId="0" applyNumberFormat="1" applyFont="1" applyFill="1" applyBorder="1" applyAlignment="1">
      <alignment horizontal="center" vertical="center"/>
    </xf>
    <xf numFmtId="166" fontId="23" fillId="3" borderId="3" xfId="380" applyNumberFormat="1" applyFont="1" applyFill="1" applyBorder="1" applyAlignment="1">
      <alignment vertical="center"/>
    </xf>
    <xf numFmtId="166" fontId="23" fillId="3" borderId="27" xfId="380" applyNumberFormat="1" applyFont="1" applyFill="1" applyBorder="1" applyAlignment="1">
      <alignment vertical="center"/>
    </xf>
    <xf numFmtId="43" fontId="23" fillId="3" borderId="3" xfId="380" applyFont="1" applyFill="1" applyBorder="1" applyAlignment="1">
      <alignment vertical="center"/>
    </xf>
    <xf numFmtId="4" fontId="23" fillId="3" borderId="5" xfId="0" applyNumberFormat="1" applyFont="1" applyFill="1" applyBorder="1" applyAlignment="1">
      <alignment vertical="center"/>
    </xf>
    <xf numFmtId="4" fontId="20" fillId="3" borderId="10" xfId="0" applyNumberFormat="1" applyFont="1" applyFill="1" applyBorder="1" applyAlignment="1">
      <alignment vertical="center"/>
    </xf>
    <xf numFmtId="4" fontId="20" fillId="3" borderId="10" xfId="0" applyNumberFormat="1" applyFont="1" applyFill="1" applyBorder="1"/>
    <xf numFmtId="0" fontId="20" fillId="3" borderId="3" xfId="0" applyNumberFormat="1" applyFont="1" applyFill="1" applyBorder="1"/>
    <xf numFmtId="0" fontId="23" fillId="3" borderId="1" xfId="0" applyNumberFormat="1" applyFont="1" applyFill="1" applyBorder="1"/>
    <xf numFmtId="4" fontId="23" fillId="3" borderId="10" xfId="0" applyNumberFormat="1" applyFont="1" applyFill="1" applyBorder="1"/>
    <xf numFmtId="166" fontId="23" fillId="3" borderId="20" xfId="380" applyNumberFormat="1" applyFont="1" applyFill="1" applyBorder="1"/>
    <xf numFmtId="0" fontId="23" fillId="3" borderId="1" xfId="0" applyNumberFormat="1" applyFont="1" applyFill="1" applyBorder="1" applyAlignment="1">
      <alignment vertical="center"/>
    </xf>
    <xf numFmtId="0" fontId="23" fillId="3" borderId="1" xfId="0" applyNumberFormat="1" applyFont="1" applyFill="1" applyBorder="1" applyAlignment="1">
      <alignment horizontal="left" vertical="center"/>
    </xf>
    <xf numFmtId="43" fontId="23" fillId="3" borderId="1" xfId="380" applyFont="1" applyFill="1" applyBorder="1"/>
    <xf numFmtId="43" fontId="23" fillId="3" borderId="10" xfId="380" applyFont="1" applyFill="1" applyBorder="1"/>
    <xf numFmtId="43" fontId="20" fillId="3" borderId="1" xfId="380" applyFont="1" applyFill="1" applyBorder="1"/>
    <xf numFmtId="43" fontId="20" fillId="3" borderId="10" xfId="380" applyFont="1" applyFill="1" applyBorder="1"/>
    <xf numFmtId="0" fontId="20" fillId="3" borderId="1" xfId="0" applyNumberFormat="1" applyFont="1" applyFill="1" applyBorder="1" applyAlignment="1">
      <alignment horizontal="left" vertical="center"/>
    </xf>
    <xf numFmtId="43" fontId="20" fillId="3" borderId="1" xfId="380" applyFont="1" applyFill="1" applyBorder="1" applyAlignment="1">
      <alignment horizontal="center"/>
    </xf>
    <xf numFmtId="43" fontId="20" fillId="3" borderId="10" xfId="380" applyFont="1" applyFill="1" applyBorder="1" applyAlignment="1">
      <alignment horizontal="center"/>
    </xf>
    <xf numFmtId="166" fontId="20" fillId="3" borderId="20" xfId="380" applyNumberFormat="1" applyFont="1" applyFill="1" applyBorder="1" applyAlignment="1">
      <alignment horizontal="center"/>
    </xf>
    <xf numFmtId="172" fontId="36" fillId="3" borderId="0" xfId="376" applyNumberFormat="1" applyFont="1" applyFill="1"/>
    <xf numFmtId="0" fontId="20" fillId="3" borderId="6" xfId="0" applyNumberFormat="1" applyFont="1" applyFill="1" applyBorder="1" applyAlignment="1">
      <alignment horizontal="center" vertical="center"/>
    </xf>
    <xf numFmtId="4" fontId="20" fillId="3" borderId="7" xfId="0" applyNumberFormat="1" applyFont="1" applyFill="1" applyBorder="1" applyAlignment="1">
      <alignment horizontal="justify" vertical="center" wrapText="1"/>
    </xf>
    <xf numFmtId="166" fontId="20" fillId="3" borderId="7" xfId="380" applyNumberFormat="1" applyFont="1" applyFill="1" applyBorder="1"/>
    <xf numFmtId="166" fontId="20" fillId="3" borderId="22" xfId="380" applyNumberFormat="1" applyFont="1" applyFill="1" applyBorder="1"/>
    <xf numFmtId="4" fontId="20" fillId="3" borderId="0" xfId="0" applyNumberFormat="1" applyFont="1" applyFill="1" applyBorder="1"/>
    <xf numFmtId="0" fontId="23" fillId="3" borderId="29" xfId="0" applyNumberFormat="1" applyFont="1" applyFill="1" applyBorder="1"/>
    <xf numFmtId="166" fontId="23" fillId="3" borderId="23" xfId="380" applyNumberFormat="1" applyFont="1" applyFill="1" applyBorder="1" applyAlignment="1">
      <alignment horizontal="center"/>
    </xf>
    <xf numFmtId="166" fontId="23" fillId="3" borderId="32" xfId="380" applyNumberFormat="1" applyFont="1" applyFill="1" applyBorder="1" applyAlignment="1">
      <alignment horizontal="center"/>
    </xf>
    <xf numFmtId="43" fontId="23" fillId="3" borderId="23" xfId="380" applyFont="1" applyFill="1" applyBorder="1" applyAlignment="1">
      <alignment horizontal="center"/>
    </xf>
    <xf numFmtId="43" fontId="23" fillId="3" borderId="39" xfId="380" applyFont="1" applyFill="1" applyBorder="1" applyAlignment="1">
      <alignment horizontal="center"/>
    </xf>
    <xf numFmtId="0" fontId="23" fillId="3" borderId="33" xfId="0" applyNumberFormat="1" applyFont="1" applyFill="1" applyBorder="1"/>
    <xf numFmtId="166" fontId="23" fillId="3" borderId="24" xfId="380" applyNumberFormat="1" applyFont="1" applyFill="1" applyBorder="1" applyAlignment="1">
      <alignment horizontal="center"/>
    </xf>
    <xf numFmtId="43" fontId="23" fillId="3" borderId="24" xfId="380" applyFont="1" applyFill="1" applyBorder="1" applyAlignment="1">
      <alignment horizontal="center"/>
    </xf>
    <xf numFmtId="172" fontId="33" fillId="3" borderId="0" xfId="376" applyNumberFormat="1" applyFont="1" applyFill="1"/>
    <xf numFmtId="4" fontId="23" fillId="3" borderId="40" xfId="0" applyNumberFormat="1" applyFont="1" applyFill="1" applyBorder="1" applyAlignment="1">
      <alignment horizontal="center"/>
    </xf>
    <xf numFmtId="4" fontId="23" fillId="3" borderId="14" xfId="0" applyNumberFormat="1" applyFont="1" applyFill="1" applyBorder="1" applyAlignment="1">
      <alignment horizontal="center"/>
    </xf>
    <xf numFmtId="4" fontId="23" fillId="3" borderId="19" xfId="0" applyNumberFormat="1" applyFont="1" applyFill="1" applyBorder="1" applyAlignment="1">
      <alignment horizontal="center"/>
    </xf>
    <xf numFmtId="4" fontId="23" fillId="3" borderId="30" xfId="0" applyNumberFormat="1" applyFont="1" applyFill="1" applyBorder="1" applyAlignment="1">
      <alignment horizontal="center"/>
    </xf>
    <xf numFmtId="0" fontId="20" fillId="3" borderId="10" xfId="0" applyNumberFormat="1" applyFont="1" applyFill="1" applyBorder="1" applyAlignment="1">
      <alignment horizontal="left" vertical="center"/>
    </xf>
    <xf numFmtId="171" fontId="45" fillId="3" borderId="0" xfId="0" applyNumberFormat="1" applyFont="1" applyFill="1"/>
    <xf numFmtId="0" fontId="20" fillId="3" borderId="10" xfId="0" applyNumberFormat="1" applyFont="1" applyFill="1" applyBorder="1"/>
    <xf numFmtId="171" fontId="19" fillId="3" borderId="0" xfId="376" applyNumberFormat="1" applyFont="1" applyFill="1" applyAlignment="1">
      <alignment vertical="center"/>
    </xf>
    <xf numFmtId="166" fontId="23" fillId="3" borderId="23" xfId="0" applyNumberFormat="1" applyFont="1" applyFill="1" applyBorder="1"/>
    <xf numFmtId="166" fontId="23" fillId="3" borderId="32" xfId="0" applyNumberFormat="1" applyFont="1" applyFill="1" applyBorder="1"/>
    <xf numFmtId="166" fontId="23" fillId="3" borderId="39" xfId="380" applyNumberFormat="1" applyFont="1" applyFill="1" applyBorder="1"/>
    <xf numFmtId="4" fontId="23" fillId="3" borderId="23" xfId="0" applyNumberFormat="1" applyFont="1" applyFill="1" applyBorder="1"/>
    <xf numFmtId="171" fontId="46" fillId="3" borderId="0" xfId="0" applyNumberFormat="1" applyFont="1" applyFill="1"/>
    <xf numFmtId="0" fontId="46" fillId="3" borderId="0" xfId="0" applyFont="1" applyFill="1"/>
    <xf numFmtId="4" fontId="23" fillId="3" borderId="39" xfId="0" applyNumberFormat="1" applyFont="1" applyFill="1" applyBorder="1"/>
    <xf numFmtId="43" fontId="44" fillId="3" borderId="0" xfId="0" applyNumberFormat="1" applyFont="1" applyFill="1"/>
    <xf numFmtId="43" fontId="46" fillId="3" borderId="0" xfId="0" applyNumberFormat="1" applyFont="1" applyFill="1"/>
    <xf numFmtId="166" fontId="20" fillId="3" borderId="16" xfId="380" applyNumberFormat="1" applyFont="1" applyFill="1" applyBorder="1" applyAlignment="1">
      <alignment vertical="center"/>
    </xf>
    <xf numFmtId="4" fontId="20" fillId="3" borderId="20" xfId="0" applyNumberFormat="1" applyFont="1" applyFill="1" applyBorder="1" applyAlignment="1">
      <alignment vertical="center"/>
    </xf>
    <xf numFmtId="171" fontId="23" fillId="3" borderId="0" xfId="0" applyNumberFormat="1" applyFont="1" applyFill="1"/>
    <xf numFmtId="0" fontId="23" fillId="3" borderId="0" xfId="0" applyFont="1" applyFill="1"/>
    <xf numFmtId="166" fontId="20" fillId="3" borderId="2" xfId="380" applyNumberFormat="1" applyFont="1" applyFill="1" applyBorder="1"/>
    <xf numFmtId="166" fontId="20" fillId="3" borderId="28" xfId="380" applyNumberFormat="1" applyFont="1" applyFill="1" applyBorder="1"/>
    <xf numFmtId="166" fontId="20" fillId="3" borderId="13" xfId="380" applyNumberFormat="1" applyFont="1" applyFill="1" applyBorder="1"/>
    <xf numFmtId="166" fontId="20" fillId="3" borderId="8" xfId="380" applyNumberFormat="1" applyFont="1" applyFill="1" applyBorder="1" applyAlignment="1">
      <alignment vertical="center"/>
    </xf>
    <xf numFmtId="171" fontId="31" fillId="3" borderId="0" xfId="376" applyNumberFormat="1" applyFont="1" applyFill="1"/>
    <xf numFmtId="173" fontId="23" fillId="3" borderId="23" xfId="0" applyNumberFormat="1" applyFont="1" applyFill="1" applyBorder="1"/>
    <xf numFmtId="173" fontId="23" fillId="3" borderId="32" xfId="0" applyNumberFormat="1" applyFont="1" applyFill="1" applyBorder="1"/>
    <xf numFmtId="173" fontId="23" fillId="3" borderId="39" xfId="0" applyNumberFormat="1" applyFont="1" applyFill="1" applyBorder="1"/>
    <xf numFmtId="166" fontId="27" fillId="3" borderId="23" xfId="0" applyNumberFormat="1" applyFont="1" applyFill="1" applyBorder="1"/>
    <xf numFmtId="166" fontId="27" fillId="3" borderId="32" xfId="0" applyNumberFormat="1" applyFont="1" applyFill="1" applyBorder="1"/>
    <xf numFmtId="4" fontId="27" fillId="3" borderId="11" xfId="0" applyNumberFormat="1" applyFont="1" applyFill="1" applyBorder="1"/>
    <xf numFmtId="4" fontId="20" fillId="3" borderId="19" xfId="0" applyNumberFormat="1" applyFont="1" applyFill="1" applyBorder="1" applyAlignment="1">
      <alignment horizontal="center" vertical="top" wrapText="1"/>
    </xf>
    <xf numFmtId="0" fontId="20" fillId="3" borderId="28" xfId="0" applyFont="1" applyFill="1" applyBorder="1" applyAlignment="1">
      <alignment horizontal="center" vertical="center" wrapText="1"/>
    </xf>
    <xf numFmtId="0" fontId="19" fillId="3" borderId="0" xfId="0" applyFont="1" applyFill="1" applyAlignment="1">
      <alignment horizontal="center" vertical="top"/>
    </xf>
    <xf numFmtId="4" fontId="20" fillId="3" borderId="39" xfId="0" applyNumberFormat="1" applyFont="1" applyFill="1" applyBorder="1" applyAlignment="1">
      <alignment horizontal="center" vertical="top" wrapText="1"/>
    </xf>
    <xf numFmtId="4" fontId="20" fillId="3" borderId="24" xfId="0" applyNumberFormat="1" applyFont="1" applyFill="1" applyBorder="1" applyAlignment="1">
      <alignment horizontal="center" vertical="top" wrapText="1"/>
    </xf>
    <xf numFmtId="4" fontId="23" fillId="3" borderId="36" xfId="0" applyNumberFormat="1" applyFont="1" applyFill="1" applyBorder="1" applyAlignment="1">
      <alignment horizontal="center" vertical="top"/>
    </xf>
    <xf numFmtId="4" fontId="20" fillId="3" borderId="13" xfId="0" applyNumberFormat="1" applyFont="1" applyFill="1" applyBorder="1" applyAlignment="1">
      <alignment horizontal="center" vertical="top" wrapText="1"/>
    </xf>
    <xf numFmtId="4" fontId="23" fillId="3" borderId="39" xfId="0" applyNumberFormat="1" applyFont="1" applyFill="1" applyBorder="1" applyAlignment="1">
      <alignment horizontal="center" vertical="top"/>
    </xf>
    <xf numFmtId="4" fontId="23" fillId="3" borderId="24" xfId="0" applyNumberFormat="1" applyFont="1" applyFill="1" applyBorder="1" applyAlignment="1">
      <alignment horizontal="center" vertical="top"/>
    </xf>
    <xf numFmtId="4" fontId="20" fillId="3" borderId="41" xfId="0" applyNumberFormat="1" applyFont="1" applyFill="1" applyBorder="1" applyAlignment="1">
      <alignment horizontal="center" vertical="top" wrapText="1"/>
    </xf>
    <xf numFmtId="4" fontId="30" fillId="3" borderId="10" xfId="0" applyNumberFormat="1" applyFont="1" applyFill="1" applyBorder="1" applyAlignment="1">
      <alignment horizontal="center" vertical="top" wrapText="1"/>
    </xf>
    <xf numFmtId="4" fontId="20" fillId="3" borderId="42" xfId="0" applyNumberFormat="1" applyFont="1" applyFill="1" applyBorder="1" applyAlignment="1">
      <alignment horizontal="center" vertical="top" wrapText="1"/>
    </xf>
    <xf numFmtId="4" fontId="20" fillId="3" borderId="38" xfId="0" applyNumberFormat="1" applyFont="1" applyFill="1" applyBorder="1" applyAlignment="1">
      <alignment horizontal="center" vertical="top" wrapText="1"/>
    </xf>
    <xf numFmtId="166" fontId="20" fillId="3" borderId="5" xfId="380" applyNumberFormat="1" applyFont="1" applyFill="1" applyBorder="1" applyAlignment="1">
      <alignment vertical="center" wrapText="1"/>
    </xf>
    <xf numFmtId="166" fontId="20" fillId="3" borderId="4" xfId="380" applyNumberFormat="1" applyFont="1" applyFill="1" applyBorder="1" applyAlignment="1">
      <alignment vertical="center" wrapText="1"/>
    </xf>
    <xf numFmtId="166" fontId="23" fillId="3" borderId="43" xfId="380" applyNumberFormat="1" applyFont="1" applyFill="1" applyBorder="1" applyAlignment="1">
      <alignment vertical="center"/>
    </xf>
    <xf numFmtId="166" fontId="23" fillId="3" borderId="4" xfId="380" applyNumberFormat="1" applyFont="1" applyFill="1" applyBorder="1" applyAlignment="1">
      <alignment vertical="center"/>
    </xf>
    <xf numFmtId="164" fontId="20" fillId="3" borderId="4" xfId="380" applyNumberFormat="1" applyFont="1" applyFill="1" applyBorder="1" applyAlignment="1">
      <alignment vertical="center"/>
    </xf>
    <xf numFmtId="166" fontId="20" fillId="3" borderId="4" xfId="380" applyNumberFormat="1" applyFont="1" applyFill="1" applyBorder="1" applyAlignment="1">
      <alignment horizontal="justify" vertical="center" wrapText="1"/>
    </xf>
    <xf numFmtId="166" fontId="20" fillId="3" borderId="5" xfId="380" applyNumberFormat="1" applyFont="1" applyFill="1" applyBorder="1" applyAlignment="1">
      <alignment horizontal="center" vertical="center" wrapText="1"/>
    </xf>
    <xf numFmtId="166" fontId="23" fillId="3" borderId="4" xfId="380" applyNumberFormat="1" applyFont="1" applyFill="1" applyBorder="1" applyAlignment="1">
      <alignment horizontal="center" vertical="center" wrapText="1"/>
    </xf>
    <xf numFmtId="43" fontId="23" fillId="3" borderId="43" xfId="380" applyNumberFormat="1" applyFont="1" applyFill="1" applyBorder="1" applyAlignment="1">
      <alignment horizontal="center"/>
    </xf>
    <xf numFmtId="4" fontId="23" fillId="3" borderId="15" xfId="0" applyNumberFormat="1" applyFont="1" applyFill="1" applyBorder="1" applyAlignment="1">
      <alignment horizontal="center"/>
    </xf>
    <xf numFmtId="43" fontId="23" fillId="3" borderId="43" xfId="380" applyFont="1" applyFill="1" applyBorder="1"/>
    <xf numFmtId="0" fontId="21" fillId="3" borderId="0" xfId="0" applyFont="1" applyFill="1" applyBorder="1"/>
    <xf numFmtId="0" fontId="20" fillId="3" borderId="31" xfId="0" applyFont="1" applyFill="1" applyBorder="1" applyAlignment="1">
      <alignment horizontal="center" vertical="center" wrapText="1"/>
    </xf>
    <xf numFmtId="166" fontId="20" fillId="3" borderId="46" xfId="380" applyNumberFormat="1" applyFont="1" applyFill="1" applyBorder="1" applyAlignment="1">
      <alignment vertical="center"/>
    </xf>
    <xf numFmtId="166" fontId="23" fillId="3" borderId="33" xfId="380" applyNumberFormat="1" applyFont="1" applyFill="1" applyBorder="1" applyAlignment="1">
      <alignment vertical="center"/>
    </xf>
    <xf numFmtId="166" fontId="23" fillId="3" borderId="11" xfId="380" applyNumberFormat="1" applyFont="1" applyFill="1" applyBorder="1"/>
    <xf numFmtId="4" fontId="41" fillId="3" borderId="47" xfId="0" applyNumberFormat="1" applyFont="1" applyFill="1" applyBorder="1" applyAlignment="1">
      <alignment horizontal="center" vertical="center"/>
    </xf>
    <xf numFmtId="166" fontId="23" fillId="3" borderId="20" xfId="380" applyNumberFormat="1" applyFont="1" applyFill="1" applyBorder="1" applyAlignment="1">
      <alignment horizontal="center" vertical="center" wrapText="1"/>
    </xf>
    <xf numFmtId="43" fontId="23" fillId="3" borderId="20" xfId="380" applyNumberFormat="1" applyFont="1" applyFill="1" applyBorder="1" applyAlignment="1">
      <alignment horizontal="center" vertical="center" wrapText="1"/>
    </xf>
    <xf numFmtId="43" fontId="20" fillId="3" borderId="21" xfId="380" applyNumberFormat="1" applyFont="1" applyFill="1" applyBorder="1" applyAlignment="1">
      <alignment vertical="center"/>
    </xf>
    <xf numFmtId="43" fontId="23" fillId="3" borderId="33" xfId="380" applyNumberFormat="1" applyFont="1" applyFill="1" applyBorder="1" applyAlignment="1">
      <alignment horizontal="center"/>
    </xf>
    <xf numFmtId="166" fontId="23" fillId="3" borderId="11" xfId="380" applyNumberFormat="1" applyFont="1" applyFill="1" applyBorder="1" applyAlignment="1">
      <alignment horizontal="center"/>
    </xf>
    <xf numFmtId="4" fontId="23" fillId="3" borderId="21" xfId="0" applyNumberFormat="1" applyFont="1" applyFill="1" applyBorder="1" applyAlignment="1">
      <alignment horizontal="center"/>
    </xf>
    <xf numFmtId="175" fontId="21" fillId="3" borderId="0" xfId="0" applyNumberFormat="1" applyFont="1" applyFill="1" applyBorder="1"/>
    <xf numFmtId="175" fontId="21" fillId="3" borderId="45" xfId="0" applyNumberFormat="1" applyFont="1" applyFill="1" applyBorder="1"/>
    <xf numFmtId="166" fontId="21" fillId="3" borderId="0" xfId="0" applyNumberFormat="1" applyFont="1" applyFill="1" applyBorder="1"/>
    <xf numFmtId="0" fontId="19" fillId="3" borderId="9" xfId="0" applyFont="1" applyFill="1" applyBorder="1" applyAlignment="1">
      <alignment vertical="center"/>
    </xf>
    <xf numFmtId="0" fontId="19" fillId="3" borderId="9" xfId="0" applyFont="1" applyFill="1" applyBorder="1"/>
    <xf numFmtId="0" fontId="20" fillId="3" borderId="13" xfId="0" applyFont="1" applyFill="1" applyBorder="1" applyAlignment="1">
      <alignment horizontal="center" vertical="center" wrapText="1"/>
    </xf>
    <xf numFmtId="166" fontId="20" fillId="3" borderId="38" xfId="380" applyNumberFormat="1" applyFont="1" applyFill="1" applyBorder="1" applyAlignment="1">
      <alignment vertical="center"/>
    </xf>
    <xf numFmtId="43" fontId="23" fillId="3" borderId="10" xfId="380" applyFont="1" applyFill="1" applyBorder="1" applyAlignment="1">
      <alignment vertical="center"/>
    </xf>
    <xf numFmtId="0" fontId="31" fillId="3" borderId="0" xfId="0" applyFont="1" applyFill="1" applyBorder="1"/>
    <xf numFmtId="175" fontId="21" fillId="3" borderId="44" xfId="0" applyNumberFormat="1" applyFont="1" applyFill="1" applyBorder="1"/>
    <xf numFmtId="0" fontId="20" fillId="3" borderId="1" xfId="0" applyFont="1" applyFill="1" applyBorder="1" applyAlignment="1">
      <alignment horizontal="center" vertical="top"/>
    </xf>
    <xf numFmtId="4" fontId="30" fillId="3" borderId="30" xfId="0" applyNumberFormat="1" applyFont="1" applyFill="1" applyBorder="1" applyAlignment="1">
      <alignment horizontal="center" vertical="top" wrapText="1"/>
    </xf>
    <xf numFmtId="176" fontId="23" fillId="3" borderId="14" xfId="0" applyNumberFormat="1" applyFont="1" applyFill="1" applyBorder="1" applyAlignment="1">
      <alignment horizontal="center" vertical="center" wrapText="1"/>
    </xf>
    <xf numFmtId="176" fontId="23" fillId="3" borderId="30" xfId="0" applyNumberFormat="1" applyFont="1" applyFill="1" applyBorder="1" applyAlignment="1">
      <alignment horizontal="center" vertical="center" wrapText="1"/>
    </xf>
    <xf numFmtId="166" fontId="20" fillId="3" borderId="8" xfId="380" applyNumberFormat="1" applyFont="1" applyFill="1" applyBorder="1" applyAlignment="1">
      <alignment horizontal="center" vertical="center" wrapText="1"/>
    </xf>
    <xf numFmtId="4" fontId="20" fillId="3" borderId="21" xfId="0" applyNumberFormat="1" applyFont="1" applyFill="1" applyBorder="1" applyAlignment="1">
      <alignment horizontal="center" vertical="top" wrapText="1"/>
    </xf>
    <xf numFmtId="4" fontId="23" fillId="3" borderId="42" xfId="0" applyNumberFormat="1" applyFont="1" applyFill="1" applyBorder="1" applyAlignment="1">
      <alignment horizontal="center"/>
    </xf>
    <xf numFmtId="4" fontId="23" fillId="3" borderId="40" xfId="0" applyNumberFormat="1" applyFont="1" applyFill="1" applyBorder="1" applyAlignment="1">
      <alignment horizontal="center" vertical="center"/>
    </xf>
    <xf numFmtId="4" fontId="23" fillId="3" borderId="15" xfId="0" applyNumberFormat="1" applyFont="1" applyFill="1" applyBorder="1" applyAlignment="1">
      <alignment horizontal="center" vertical="center"/>
    </xf>
    <xf numFmtId="4" fontId="23" fillId="3" borderId="14" xfId="0" applyNumberFormat="1" applyFont="1" applyFill="1" applyBorder="1" applyAlignment="1">
      <alignment horizontal="center" vertical="center"/>
    </xf>
    <xf numFmtId="4" fontId="23" fillId="3" borderId="47" xfId="0" applyNumberFormat="1" applyFont="1" applyFill="1" applyBorder="1" applyAlignment="1">
      <alignment horizontal="center" vertical="center"/>
    </xf>
    <xf numFmtId="166" fontId="20" fillId="3" borderId="26" xfId="380" applyNumberFormat="1" applyFont="1" applyFill="1" applyBorder="1" applyAlignment="1">
      <alignment horizontal="center" vertical="center" wrapText="1"/>
    </xf>
    <xf numFmtId="43" fontId="23" fillId="3" borderId="1" xfId="380" applyNumberFormat="1" applyFont="1" applyFill="1" applyBorder="1" applyAlignment="1">
      <alignment vertical="center"/>
    </xf>
    <xf numFmtId="43" fontId="23" fillId="3" borderId="20" xfId="380" applyNumberFormat="1" applyFont="1" applyFill="1" applyBorder="1" applyAlignment="1">
      <alignment vertical="center"/>
    </xf>
    <xf numFmtId="166" fontId="20" fillId="3" borderId="48" xfId="380" applyNumberFormat="1" applyFont="1" applyFill="1" applyBorder="1" applyAlignment="1">
      <alignment vertical="center"/>
    </xf>
    <xf numFmtId="4" fontId="20" fillId="3" borderId="4" xfId="0" applyNumberFormat="1" applyFont="1" applyFill="1" applyBorder="1" applyAlignment="1">
      <alignment horizontal="justify" vertical="center" wrapText="1"/>
    </xf>
    <xf numFmtId="174" fontId="23" fillId="3" borderId="4" xfId="0" applyNumberFormat="1" applyFont="1" applyFill="1" applyBorder="1" applyAlignment="1">
      <alignment horizontal="center"/>
    </xf>
    <xf numFmtId="168" fontId="20" fillId="3" borderId="26" xfId="380" applyNumberFormat="1" applyFont="1" applyFill="1" applyBorder="1" applyAlignment="1">
      <alignment vertical="center" wrapText="1"/>
    </xf>
    <xf numFmtId="168" fontId="20" fillId="3" borderId="3" xfId="380" applyNumberFormat="1" applyFont="1" applyFill="1" applyBorder="1" applyAlignment="1">
      <alignment horizontal="right" vertical="center" wrapText="1"/>
    </xf>
    <xf numFmtId="168" fontId="20" fillId="3" borderId="20" xfId="380" applyNumberFormat="1" applyFont="1" applyFill="1" applyBorder="1" applyAlignment="1">
      <alignment vertical="center" wrapText="1"/>
    </xf>
    <xf numFmtId="168" fontId="20" fillId="3" borderId="1" xfId="380" applyNumberFormat="1" applyFont="1" applyFill="1" applyBorder="1" applyAlignment="1">
      <alignment horizontal="right" vertical="center" wrapText="1"/>
    </xf>
    <xf numFmtId="168" fontId="20" fillId="3" borderId="20" xfId="380" applyNumberFormat="1" applyFont="1" applyFill="1" applyBorder="1"/>
    <xf numFmtId="168" fontId="20" fillId="3" borderId="1" xfId="380" applyNumberFormat="1" applyFont="1" applyFill="1" applyBorder="1" applyAlignment="1">
      <alignment horizontal="right" vertical="center"/>
    </xf>
    <xf numFmtId="168" fontId="20" fillId="3" borderId="20" xfId="380" applyNumberFormat="1" applyFont="1" applyFill="1" applyBorder="1" applyAlignment="1">
      <alignment vertical="center"/>
    </xf>
    <xf numFmtId="168" fontId="20" fillId="3" borderId="4" xfId="380" applyNumberFormat="1" applyFont="1" applyFill="1" applyBorder="1" applyAlignment="1">
      <alignment horizontal="center" vertical="center" wrapText="1"/>
    </xf>
    <xf numFmtId="168" fontId="20" fillId="3" borderId="4" xfId="380" applyNumberFormat="1" applyFont="1" applyFill="1" applyBorder="1" applyAlignment="1">
      <alignment horizontal="right" vertical="center" wrapText="1"/>
    </xf>
    <xf numFmtId="168" fontId="20" fillId="3" borderId="4" xfId="380" applyNumberFormat="1" applyFont="1" applyFill="1" applyBorder="1" applyAlignment="1">
      <alignment vertical="center"/>
    </xf>
    <xf numFmtId="168" fontId="20" fillId="3" borderId="31" xfId="380" applyNumberFormat="1" applyFont="1" applyFill="1" applyBorder="1" applyAlignment="1">
      <alignment vertical="center"/>
    </xf>
    <xf numFmtId="168" fontId="20" fillId="3" borderId="2" xfId="380" applyNumberFormat="1" applyFont="1" applyFill="1" applyBorder="1" applyAlignment="1">
      <alignment horizontal="center" vertical="center" wrapText="1"/>
    </xf>
    <xf numFmtId="168" fontId="20" fillId="3" borderId="8" xfId="380" applyNumberFormat="1" applyFont="1" applyFill="1" applyBorder="1" applyAlignment="1">
      <alignment horizontal="center" vertical="center" wrapText="1"/>
    </xf>
    <xf numFmtId="168" fontId="20" fillId="3" borderId="26" xfId="380" applyNumberFormat="1" applyFont="1" applyFill="1" applyBorder="1" applyAlignment="1">
      <alignment vertical="center"/>
    </xf>
    <xf numFmtId="168" fontId="20" fillId="3" borderId="46" xfId="380" applyNumberFormat="1" applyFont="1" applyFill="1" applyBorder="1" applyAlignment="1">
      <alignment vertical="center"/>
    </xf>
    <xf numFmtId="168" fontId="20" fillId="3" borderId="7" xfId="380" applyNumberFormat="1" applyFont="1" applyFill="1" applyBorder="1" applyAlignment="1">
      <alignment horizontal="right" vertical="center" wrapText="1"/>
    </xf>
    <xf numFmtId="164" fontId="20" fillId="3" borderId="5" xfId="380" applyNumberFormat="1" applyFont="1" applyFill="1" applyBorder="1" applyAlignment="1">
      <alignment vertical="center"/>
    </xf>
    <xf numFmtId="166" fontId="20" fillId="3" borderId="4" xfId="0" applyNumberFormat="1" applyFont="1" applyFill="1" applyBorder="1" applyAlignment="1">
      <alignment vertical="center"/>
    </xf>
    <xf numFmtId="166" fontId="20" fillId="3" borderId="10" xfId="0" applyNumberFormat="1" applyFont="1" applyFill="1" applyBorder="1"/>
    <xf numFmtId="166" fontId="20" fillId="3" borderId="20" xfId="0" applyNumberFormat="1" applyFont="1" applyFill="1" applyBorder="1"/>
    <xf numFmtId="43" fontId="20" fillId="3" borderId="20" xfId="380" applyNumberFormat="1" applyFont="1" applyFill="1" applyBorder="1" applyAlignment="1">
      <alignment horizontal="center" vertical="center" wrapText="1"/>
    </xf>
    <xf numFmtId="43" fontId="20" fillId="3" borderId="4" xfId="380" applyNumberFormat="1" applyFont="1" applyFill="1" applyBorder="1" applyAlignment="1">
      <alignment horizontal="center" vertical="center" wrapText="1"/>
    </xf>
    <xf numFmtId="43" fontId="23" fillId="3" borderId="1" xfId="380" applyFont="1" applyFill="1" applyBorder="1" applyAlignment="1">
      <alignment vertical="center"/>
    </xf>
    <xf numFmtId="166" fontId="23" fillId="3" borderId="1" xfId="380" applyNumberFormat="1" applyFont="1" applyFill="1" applyBorder="1" applyAlignment="1">
      <alignment vertical="center"/>
    </xf>
    <xf numFmtId="166" fontId="23" fillId="3" borderId="21" xfId="380" applyNumberFormat="1" applyFont="1" applyFill="1" applyBorder="1" applyAlignment="1">
      <alignment vertical="center"/>
    </xf>
    <xf numFmtId="4" fontId="23" fillId="3" borderId="4" xfId="0" applyNumberFormat="1" applyFont="1" applyFill="1" applyBorder="1" applyAlignment="1">
      <alignment vertical="center"/>
    </xf>
    <xf numFmtId="43" fontId="23" fillId="3" borderId="21" xfId="380" applyFont="1" applyFill="1" applyBorder="1"/>
    <xf numFmtId="43" fontId="23" fillId="3" borderId="4" xfId="380" applyNumberFormat="1" applyFont="1" applyFill="1" applyBorder="1" applyAlignment="1">
      <alignment horizontal="center" vertical="center" wrapText="1"/>
    </xf>
    <xf numFmtId="166" fontId="20" fillId="3" borderId="6" xfId="380" applyNumberFormat="1" applyFont="1" applyFill="1" applyBorder="1" applyAlignment="1">
      <alignment horizontal="center" vertical="center" wrapText="1"/>
    </xf>
    <xf numFmtId="4" fontId="20" fillId="3" borderId="49" xfId="0" applyNumberFormat="1" applyFont="1" applyFill="1" applyBorder="1" applyAlignment="1">
      <alignment horizontal="center" vertical="top" wrapText="1"/>
    </xf>
    <xf numFmtId="0" fontId="21" fillId="3" borderId="0" xfId="0" applyFont="1" applyFill="1" applyAlignment="1">
      <alignment vertical="center"/>
    </xf>
    <xf numFmtId="4" fontId="20" fillId="3" borderId="4" xfId="0" applyNumberFormat="1" applyFont="1" applyFill="1" applyBorder="1" applyAlignment="1">
      <alignment horizontal="center" vertical="top" wrapText="1"/>
    </xf>
    <xf numFmtId="9" fontId="20" fillId="3" borderId="1" xfId="376" applyFont="1" applyFill="1" applyBorder="1" applyAlignment="1">
      <alignment horizontal="center" vertical="top" wrapText="1"/>
    </xf>
    <xf numFmtId="43" fontId="20" fillId="3" borderId="3" xfId="380" applyFont="1" applyFill="1" applyBorder="1" applyAlignment="1">
      <alignment horizontal="center" vertical="top"/>
    </xf>
    <xf numFmtId="43" fontId="20" fillId="3" borderId="1" xfId="380" applyFont="1" applyFill="1" applyBorder="1" applyAlignment="1">
      <alignment horizontal="center" vertical="top"/>
    </xf>
    <xf numFmtId="166" fontId="20" fillId="3" borderId="2" xfId="380" applyNumberFormat="1" applyFont="1" applyFill="1" applyBorder="1" applyAlignment="1">
      <alignment horizontal="center" vertical="top"/>
    </xf>
    <xf numFmtId="166" fontId="20" fillId="3" borderId="1" xfId="380" applyNumberFormat="1" applyFont="1" applyFill="1" applyBorder="1" applyAlignment="1">
      <alignment horizontal="center" vertical="top"/>
    </xf>
    <xf numFmtId="4" fontId="20" fillId="3" borderId="1" xfId="0" applyNumberFormat="1" applyFont="1" applyFill="1" applyBorder="1" applyAlignment="1">
      <alignment horizontal="center" vertical="top"/>
    </xf>
    <xf numFmtId="0" fontId="20" fillId="3" borderId="2" xfId="0" applyNumberFormat="1" applyFont="1" applyFill="1" applyBorder="1" applyAlignment="1">
      <alignment horizontal="center" vertical="top"/>
    </xf>
    <xf numFmtId="167" fontId="20" fillId="3" borderId="1" xfId="0" applyNumberFormat="1" applyFont="1" applyFill="1" applyBorder="1" applyAlignment="1">
      <alignment horizontal="center" vertical="top" wrapText="1"/>
    </xf>
    <xf numFmtId="43" fontId="20" fillId="3" borderId="10" xfId="380" applyFont="1" applyFill="1" applyBorder="1" applyAlignment="1">
      <alignment horizontal="center" vertical="top" wrapText="1"/>
    </xf>
    <xf numFmtId="0" fontId="20" fillId="3" borderId="1" xfId="0" applyFont="1" applyFill="1" applyBorder="1" applyAlignment="1">
      <alignment horizontal="center" vertical="top" wrapText="1"/>
    </xf>
    <xf numFmtId="0" fontId="20" fillId="3" borderId="10" xfId="0" applyFont="1" applyFill="1" applyBorder="1" applyAlignment="1">
      <alignment horizontal="justify" vertical="center" wrapText="1"/>
    </xf>
    <xf numFmtId="0" fontId="20" fillId="3" borderId="2" xfId="0" applyFont="1" applyFill="1" applyBorder="1" applyAlignment="1">
      <alignment horizontal="center" vertical="top" wrapText="1"/>
    </xf>
    <xf numFmtId="171" fontId="20" fillId="3" borderId="1" xfId="376" applyNumberFormat="1" applyFont="1" applyFill="1" applyBorder="1" applyAlignment="1">
      <alignment horizontal="center" vertical="top" wrapText="1"/>
    </xf>
    <xf numFmtId="0" fontId="20" fillId="3" borderId="1" xfId="0" applyFont="1" applyFill="1" applyBorder="1" applyAlignment="1">
      <alignment horizontal="justify" vertical="top" wrapText="1"/>
    </xf>
    <xf numFmtId="170" fontId="20" fillId="3" borderId="1" xfId="380" applyNumberFormat="1" applyFont="1" applyFill="1" applyBorder="1" applyAlignment="1">
      <alignment horizontal="center" vertical="top" wrapText="1"/>
    </xf>
    <xf numFmtId="4" fontId="20" fillId="3" borderId="4" xfId="0" applyNumberFormat="1" applyFont="1" applyFill="1" applyBorder="1" applyAlignment="1">
      <alignment horizontal="justify" vertical="top"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left" vertical="top" wrapText="1"/>
    </xf>
    <xf numFmtId="170" fontId="20" fillId="3" borderId="1" xfId="380" applyNumberFormat="1" applyFont="1" applyFill="1" applyBorder="1" applyAlignment="1">
      <alignment vertical="top" wrapText="1"/>
    </xf>
    <xf numFmtId="170" fontId="20" fillId="3" borderId="1" xfId="380" applyNumberFormat="1" applyFont="1" applyFill="1" applyBorder="1" applyAlignment="1">
      <alignment horizontal="justify" vertical="top" wrapText="1"/>
    </xf>
    <xf numFmtId="0" fontId="20" fillId="3" borderId="1" xfId="0" applyFont="1" applyFill="1" applyBorder="1" applyAlignment="1">
      <alignment horizontal="right" vertical="top" wrapText="1"/>
    </xf>
    <xf numFmtId="43" fontId="20" fillId="3" borderId="1" xfId="0" applyNumberFormat="1" applyFont="1" applyFill="1" applyBorder="1" applyAlignment="1">
      <alignment horizontal="justify" vertical="center" wrapText="1"/>
    </xf>
    <xf numFmtId="43" fontId="29" fillId="3" borderId="1" xfId="380" applyFont="1" applyFill="1" applyBorder="1" applyAlignment="1">
      <alignment vertical="top"/>
    </xf>
    <xf numFmtId="43" fontId="20" fillId="3" borderId="1" xfId="380" applyFont="1" applyFill="1" applyBorder="1" applyAlignment="1">
      <alignment vertical="top" wrapText="1"/>
    </xf>
    <xf numFmtId="0" fontId="50" fillId="2" borderId="1" xfId="0" applyFont="1" applyFill="1" applyBorder="1" applyAlignment="1">
      <alignment vertical="center" wrapText="1"/>
    </xf>
    <xf numFmtId="0" fontId="20" fillId="3" borderId="17" xfId="0" applyFont="1" applyFill="1" applyBorder="1" applyAlignment="1">
      <alignment horizontal="justify" vertical="top" wrapText="1"/>
    </xf>
    <xf numFmtId="164" fontId="20" fillId="3" borderId="1" xfId="390" applyNumberFormat="1" applyFont="1" applyFill="1" applyBorder="1" applyAlignment="1">
      <alignment horizontal="center" vertical="center" wrapText="1"/>
    </xf>
    <xf numFmtId="4" fontId="40" fillId="3" borderId="1" xfId="0" applyNumberFormat="1" applyFont="1" applyFill="1" applyBorder="1" applyAlignment="1">
      <alignment vertical="top" wrapText="1"/>
    </xf>
    <xf numFmtId="164" fontId="20" fillId="3" borderId="1" xfId="415" applyNumberFormat="1" applyFont="1" applyFill="1" applyBorder="1" applyAlignment="1">
      <alignment horizontal="right" vertical="center" wrapText="1"/>
    </xf>
    <xf numFmtId="4" fontId="30" fillId="3" borderId="1" xfId="0" applyNumberFormat="1" applyFont="1" applyFill="1" applyBorder="1" applyAlignment="1">
      <alignment vertical="center" wrapText="1"/>
    </xf>
    <xf numFmtId="167" fontId="20" fillId="3" borderId="1" xfId="0" applyNumberFormat="1" applyFont="1" applyFill="1" applyBorder="1" applyAlignment="1">
      <alignment horizontal="right" vertical="top" wrapText="1"/>
    </xf>
    <xf numFmtId="4" fontId="23" fillId="3" borderId="1" xfId="0" applyNumberFormat="1" applyFont="1" applyFill="1" applyBorder="1" applyAlignment="1">
      <alignment horizontal="left" vertical="center"/>
    </xf>
    <xf numFmtId="4" fontId="20" fillId="3" borderId="1" xfId="0" applyNumberFormat="1" applyFont="1" applyFill="1" applyBorder="1" applyAlignment="1">
      <alignment horizontal="center" vertical="center"/>
    </xf>
    <xf numFmtId="0" fontId="20" fillId="3" borderId="1" xfId="392" applyNumberFormat="1" applyFont="1" applyFill="1" applyBorder="1" applyAlignment="1">
      <alignment horizontal="center" vertical="top" wrapText="1"/>
    </xf>
    <xf numFmtId="43" fontId="20" fillId="3" borderId="1" xfId="380" applyFont="1" applyFill="1" applyBorder="1" applyAlignment="1">
      <alignment horizontal="right" vertical="top" wrapText="1"/>
    </xf>
    <xf numFmtId="182" fontId="20" fillId="3" borderId="1" xfId="380" applyNumberFormat="1" applyFont="1" applyFill="1" applyBorder="1" applyAlignment="1">
      <alignment horizontal="justify" vertical="center" wrapText="1"/>
    </xf>
    <xf numFmtId="166" fontId="20" fillId="3" borderId="1" xfId="391" applyNumberFormat="1" applyFont="1" applyFill="1" applyBorder="1" applyAlignment="1">
      <alignment horizontal="right" wrapText="1"/>
    </xf>
    <xf numFmtId="0" fontId="20" fillId="3" borderId="1" xfId="90" applyFont="1" applyFill="1" applyBorder="1" applyAlignment="1">
      <alignment horizontal="center" vertical="center" wrapText="1"/>
    </xf>
    <xf numFmtId="167" fontId="20" fillId="3" borderId="1" xfId="0" applyNumberFormat="1" applyFont="1" applyFill="1" applyBorder="1" applyAlignment="1">
      <alignment horizontal="center" vertical="center" wrapText="1"/>
    </xf>
    <xf numFmtId="0" fontId="20" fillId="3" borderId="1" xfId="3" applyFont="1" applyFill="1" applyBorder="1" applyAlignment="1">
      <alignment vertical="center" wrapText="1"/>
    </xf>
    <xf numFmtId="0" fontId="20" fillId="3" borderId="1" xfId="0" applyFont="1" applyFill="1" applyBorder="1" applyAlignment="1">
      <alignment horizontal="right"/>
    </xf>
    <xf numFmtId="0" fontId="20" fillId="3" borderId="2" xfId="0" applyFont="1" applyFill="1" applyBorder="1" applyAlignment="1">
      <alignment horizontal="justify" vertical="center" wrapText="1"/>
    </xf>
    <xf numFmtId="0" fontId="20" fillId="3" borderId="2" xfId="3" applyFont="1" applyFill="1" applyBorder="1" applyAlignment="1">
      <alignment horizontal="center" vertical="center" wrapText="1"/>
    </xf>
    <xf numFmtId="0" fontId="20" fillId="3" borderId="3" xfId="0" applyFont="1" applyFill="1" applyBorder="1" applyAlignment="1">
      <alignment horizontal="justify" vertical="center" wrapText="1"/>
    </xf>
    <xf numFmtId="4" fontId="20" fillId="3" borderId="2" xfId="0" applyNumberFormat="1" applyFont="1" applyFill="1" applyBorder="1" applyAlignment="1">
      <alignment horizontal="justify" vertical="center" wrapText="1"/>
    </xf>
    <xf numFmtId="4" fontId="20" fillId="3" borderId="3" xfId="0" applyNumberFormat="1" applyFont="1" applyFill="1" applyBorder="1" applyAlignment="1">
      <alignment horizontal="justify" vertical="center" wrapText="1"/>
    </xf>
    <xf numFmtId="4" fontId="20" fillId="3" borderId="10" xfId="0" applyNumberFormat="1" applyFont="1" applyFill="1" applyBorder="1" applyAlignment="1">
      <alignment horizontal="center" vertical="top" wrapText="1"/>
    </xf>
    <xf numFmtId="0" fontId="20" fillId="3" borderId="2" xfId="3" applyFont="1" applyFill="1" applyBorder="1" applyAlignment="1">
      <alignment horizontal="justify" vertical="center" wrapText="1"/>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3" xfId="0" applyFont="1" applyFill="1" applyBorder="1" applyAlignment="1">
      <alignment horizontal="center" vertical="top" wrapText="1"/>
    </xf>
    <xf numFmtId="4" fontId="23" fillId="3" borderId="1" xfId="0" applyNumberFormat="1" applyFont="1" applyFill="1" applyBorder="1" applyAlignment="1">
      <alignment horizontal="center"/>
    </xf>
    <xf numFmtId="4" fontId="23" fillId="3" borderId="4" xfId="0" applyNumberFormat="1" applyFont="1" applyFill="1" applyBorder="1" applyAlignment="1">
      <alignment horizontal="center"/>
    </xf>
    <xf numFmtId="0" fontId="20" fillId="3" borderId="1" xfId="0" applyFont="1" applyFill="1" applyBorder="1" applyAlignment="1">
      <alignment horizontal="center" vertical="center" wrapText="1"/>
    </xf>
    <xf numFmtId="167" fontId="20" fillId="3" borderId="1" xfId="0" applyNumberFormat="1" applyFont="1" applyFill="1" applyBorder="1" applyAlignment="1">
      <alignment horizontal="center" vertical="top" wrapText="1"/>
    </xf>
    <xf numFmtId="0" fontId="20" fillId="3" borderId="1" xfId="0" applyNumberFormat="1" applyFont="1" applyFill="1" applyBorder="1" applyAlignment="1">
      <alignment horizontal="center" vertical="center"/>
    </xf>
    <xf numFmtId="0" fontId="20" fillId="3" borderId="1" xfId="0" applyFont="1" applyFill="1" applyBorder="1" applyAlignment="1">
      <alignment horizontal="justify" vertical="center" wrapText="1"/>
    </xf>
    <xf numFmtId="4" fontId="20" fillId="3" borderId="1" xfId="0" applyNumberFormat="1" applyFont="1" applyFill="1" applyBorder="1" applyAlignment="1">
      <alignment horizontal="justify" vertical="center" wrapText="1"/>
    </xf>
    <xf numFmtId="43" fontId="20" fillId="3" borderId="1" xfId="380" applyFont="1" applyFill="1" applyBorder="1" applyAlignment="1">
      <alignment horizontal="center" vertical="center" wrapText="1"/>
    </xf>
    <xf numFmtId="4" fontId="20" fillId="3" borderId="1" xfId="3" applyNumberFormat="1" applyFont="1" applyFill="1" applyBorder="1" applyAlignment="1">
      <alignment horizontal="left" vertical="center" wrapText="1"/>
    </xf>
    <xf numFmtId="179" fontId="20" fillId="3" borderId="3" xfId="384" applyNumberFormat="1" applyFont="1" applyFill="1" applyBorder="1" applyAlignment="1">
      <alignment horizontal="center" vertical="center" wrapText="1"/>
    </xf>
    <xf numFmtId="179" fontId="20" fillId="3" borderId="1" xfId="384" applyNumberFormat="1" applyFont="1" applyFill="1" applyBorder="1" applyAlignment="1">
      <alignment horizontal="center" vertical="center" wrapText="1"/>
    </xf>
    <xf numFmtId="179" fontId="20" fillId="3" borderId="5" xfId="0" applyNumberFormat="1" applyFont="1" applyFill="1" applyBorder="1" applyAlignment="1">
      <alignment vertical="center"/>
    </xf>
    <xf numFmtId="177" fontId="20" fillId="3" borderId="4" xfId="0" applyNumberFormat="1" applyFont="1" applyFill="1" applyBorder="1" applyAlignment="1">
      <alignment vertical="center"/>
    </xf>
    <xf numFmtId="179" fontId="20" fillId="3" borderId="4" xfId="0" applyNumberFormat="1" applyFont="1" applyFill="1" applyBorder="1" applyAlignment="1">
      <alignment vertical="center"/>
    </xf>
    <xf numFmtId="184" fontId="23" fillId="3" borderId="29" xfId="380" applyNumberFormat="1"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justify" vertical="center"/>
    </xf>
    <xf numFmtId="4" fontId="20" fillId="3" borderId="2" xfId="0" applyNumberFormat="1" applyFont="1" applyFill="1" applyBorder="1" applyAlignment="1">
      <alignment horizontal="center" vertical="top"/>
    </xf>
    <xf numFmtId="0" fontId="31" fillId="3" borderId="0" xfId="1503" applyFont="1" applyFill="1" applyAlignment="1">
      <alignment horizontal="justify" vertical="top" wrapText="1"/>
    </xf>
    <xf numFmtId="167" fontId="20" fillId="3" borderId="2" xfId="0" applyNumberFormat="1" applyFont="1" applyFill="1" applyBorder="1" applyAlignment="1">
      <alignment horizontal="center" vertical="top" wrapText="1"/>
    </xf>
    <xf numFmtId="43" fontId="23" fillId="3" borderId="4" xfId="380" applyNumberFormat="1" applyFont="1" applyFill="1" applyBorder="1" applyAlignment="1">
      <alignment vertical="center"/>
    </xf>
    <xf numFmtId="43" fontId="20" fillId="3" borderId="10" xfId="380" applyNumberFormat="1" applyFont="1" applyFill="1" applyBorder="1" applyAlignment="1">
      <alignment vertical="center"/>
    </xf>
    <xf numFmtId="43" fontId="20" fillId="3" borderId="7" xfId="380" applyFont="1" applyFill="1" applyBorder="1"/>
    <xf numFmtId="43" fontId="20" fillId="3" borderId="38" xfId="380" applyFont="1" applyFill="1" applyBorder="1"/>
    <xf numFmtId="43" fontId="20" fillId="3" borderId="48" xfId="380" applyNumberFormat="1" applyFont="1" applyFill="1" applyBorder="1" applyAlignment="1">
      <alignment horizontal="right" vertical="center"/>
    </xf>
    <xf numFmtId="164" fontId="20" fillId="3" borderId="7" xfId="380" applyNumberFormat="1" applyFont="1" applyFill="1" applyBorder="1" applyAlignment="1">
      <alignment horizontal="right" vertical="center" wrapText="1"/>
    </xf>
    <xf numFmtId="0" fontId="21" fillId="3" borderId="0" xfId="0" applyFont="1" applyFill="1" applyAlignment="1">
      <alignment horizontal="center" vertical="top"/>
    </xf>
    <xf numFmtId="0" fontId="21" fillId="3" borderId="0" xfId="0" applyFont="1" applyFill="1" applyBorder="1" applyAlignment="1">
      <alignment vertical="center"/>
    </xf>
    <xf numFmtId="171" fontId="21" fillId="3" borderId="0" xfId="0" applyNumberFormat="1" applyFont="1" applyFill="1" applyAlignment="1">
      <alignment horizontal="justify" vertical="center" wrapText="1"/>
    </xf>
    <xf numFmtId="0" fontId="21" fillId="3" borderId="0" xfId="0" applyFont="1" applyFill="1" applyAlignment="1">
      <alignment horizontal="justify" vertical="center" wrapText="1"/>
    </xf>
    <xf numFmtId="4" fontId="21" fillId="3" borderId="0" xfId="0" applyNumberFormat="1" applyFont="1" applyFill="1"/>
    <xf numFmtId="180" fontId="21" fillId="3" borderId="0" xfId="0" applyNumberFormat="1" applyFont="1" applyFill="1"/>
    <xf numFmtId="4" fontId="21" fillId="3" borderId="29" xfId="0" applyNumberFormat="1" applyFont="1" applyFill="1" applyBorder="1"/>
    <xf numFmtId="4" fontId="21" fillId="3" borderId="39" xfId="0" applyNumberFormat="1" applyFont="1" applyFill="1" applyBorder="1" applyAlignment="1">
      <alignment horizontal="center" vertical="top"/>
    </xf>
    <xf numFmtId="43" fontId="21" fillId="3" borderId="0" xfId="0" applyNumberFormat="1" applyFont="1" applyFill="1" applyAlignment="1">
      <alignment vertical="center"/>
    </xf>
    <xf numFmtId="4" fontId="21" fillId="3" borderId="0" xfId="0" applyNumberFormat="1" applyFont="1" applyFill="1" applyBorder="1"/>
    <xf numFmtId="0" fontId="21" fillId="3" borderId="45" xfId="0" applyFont="1" applyFill="1" applyBorder="1"/>
    <xf numFmtId="0" fontId="21" fillId="3" borderId="44" xfId="0" applyFont="1" applyFill="1" applyBorder="1" applyAlignment="1">
      <alignment vertical="center"/>
    </xf>
    <xf numFmtId="175" fontId="21" fillId="3" borderId="0" xfId="0" applyNumberFormat="1" applyFont="1" applyFill="1" applyAlignment="1">
      <alignment vertical="center"/>
    </xf>
    <xf numFmtId="0" fontId="21" fillId="3" borderId="44" xfId="0" applyFont="1" applyFill="1" applyBorder="1"/>
    <xf numFmtId="166" fontId="21" fillId="3" borderId="44" xfId="0" applyNumberFormat="1" applyFont="1" applyFill="1" applyBorder="1" applyAlignment="1">
      <alignment vertical="center"/>
    </xf>
    <xf numFmtId="166" fontId="21" fillId="3" borderId="0" xfId="0" applyNumberFormat="1" applyFont="1" applyFill="1" applyAlignment="1">
      <alignment vertical="center"/>
    </xf>
    <xf numFmtId="167" fontId="21" fillId="3" borderId="44" xfId="0" applyNumberFormat="1" applyFont="1" applyFill="1" applyBorder="1"/>
    <xf numFmtId="164" fontId="21" fillId="3" borderId="44" xfId="0" applyNumberFormat="1" applyFont="1" applyFill="1" applyBorder="1" applyAlignment="1">
      <alignment vertical="center"/>
    </xf>
    <xf numFmtId="175" fontId="21" fillId="3" borderId="44" xfId="0" applyNumberFormat="1" applyFont="1" applyFill="1" applyBorder="1" applyAlignment="1">
      <alignment vertical="center"/>
    </xf>
    <xf numFmtId="168" fontId="21" fillId="3" borderId="0" xfId="0" applyNumberFormat="1" applyFont="1" applyFill="1" applyBorder="1"/>
    <xf numFmtId="0" fontId="21" fillId="3" borderId="51" xfId="0" applyFont="1" applyFill="1" applyBorder="1"/>
    <xf numFmtId="168" fontId="21" fillId="3" borderId="9" xfId="0" applyNumberFormat="1" applyFont="1" applyFill="1" applyBorder="1" applyAlignment="1">
      <alignment vertical="center"/>
    </xf>
    <xf numFmtId="175" fontId="21" fillId="3" borderId="9" xfId="0" applyNumberFormat="1" applyFont="1" applyFill="1" applyBorder="1"/>
    <xf numFmtId="0" fontId="21" fillId="3" borderId="0" xfId="0" applyFont="1" applyFill="1" applyBorder="1" applyAlignment="1">
      <alignment horizontal="center" vertical="top"/>
    </xf>
    <xf numFmtId="168" fontId="21" fillId="3" borderId="50" xfId="0" applyNumberFormat="1" applyFont="1" applyFill="1" applyBorder="1" applyAlignment="1">
      <alignment vertical="center"/>
    </xf>
    <xf numFmtId="43" fontId="21" fillId="3" borderId="44" xfId="0" applyNumberFormat="1" applyFont="1" applyFill="1" applyBorder="1" applyAlignment="1">
      <alignment vertical="center"/>
    </xf>
    <xf numFmtId="0" fontId="21" fillId="3" borderId="9" xfId="0" applyFont="1" applyFill="1" applyBorder="1" applyAlignment="1">
      <alignment horizontal="center" vertical="top"/>
    </xf>
    <xf numFmtId="43" fontId="21" fillId="3" borderId="50" xfId="0" applyNumberFormat="1" applyFont="1" applyFill="1" applyBorder="1" applyAlignment="1">
      <alignment vertical="center"/>
    </xf>
    <xf numFmtId="43" fontId="21" fillId="3" borderId="9" xfId="0" applyNumberFormat="1" applyFont="1" applyFill="1" applyBorder="1" applyAlignment="1">
      <alignment vertical="center"/>
    </xf>
    <xf numFmtId="43" fontId="21" fillId="3" borderId="50" xfId="0" applyNumberFormat="1" applyFont="1" applyFill="1" applyBorder="1"/>
    <xf numFmtId="0" fontId="21" fillId="3" borderId="50" xfId="0" applyFont="1" applyFill="1" applyBorder="1" applyAlignment="1">
      <alignment vertical="center"/>
    </xf>
    <xf numFmtId="0" fontId="21" fillId="3" borderId="9" xfId="0" applyFont="1" applyFill="1" applyBorder="1" applyAlignment="1">
      <alignment vertical="center"/>
    </xf>
    <xf numFmtId="175" fontId="21" fillId="3" borderId="50" xfId="0" applyNumberFormat="1" applyFont="1" applyFill="1" applyBorder="1"/>
    <xf numFmtId="164" fontId="23" fillId="3" borderId="29" xfId="380" applyNumberFormat="1" applyFont="1" applyFill="1" applyBorder="1" applyAlignment="1">
      <alignment vertical="center"/>
    </xf>
    <xf numFmtId="166" fontId="23" fillId="3" borderId="29" xfId="380" applyNumberFormat="1" applyFont="1" applyFill="1" applyBorder="1" applyAlignment="1">
      <alignment vertical="center"/>
    </xf>
    <xf numFmtId="166" fontId="23" fillId="3" borderId="25" xfId="380" applyNumberFormat="1" applyFont="1" applyFill="1" applyBorder="1" applyAlignment="1">
      <alignment vertical="center"/>
    </xf>
    <xf numFmtId="166" fontId="23" fillId="3" borderId="52" xfId="380" applyNumberFormat="1" applyFont="1" applyFill="1" applyBorder="1" applyAlignment="1">
      <alignment vertical="center"/>
    </xf>
    <xf numFmtId="43" fontId="23" fillId="3" borderId="29" xfId="380" applyNumberFormat="1" applyFont="1" applyFill="1" applyBorder="1" applyAlignment="1">
      <alignment horizontal="center"/>
    </xf>
    <xf numFmtId="43" fontId="23" fillId="3" borderId="23" xfId="380" applyNumberFormat="1" applyFont="1" applyFill="1" applyBorder="1" applyAlignment="1">
      <alignment horizontal="center"/>
    </xf>
    <xf numFmtId="179" fontId="23" fillId="3" borderId="29" xfId="380" applyNumberFormat="1" applyFont="1" applyFill="1" applyBorder="1"/>
    <xf numFmtId="43" fontId="20" fillId="3" borderId="5" xfId="380" applyNumberFormat="1" applyFont="1" applyFill="1" applyBorder="1" applyAlignment="1">
      <alignment vertical="center"/>
    </xf>
    <xf numFmtId="166" fontId="20" fillId="3" borderId="4" xfId="380" applyNumberFormat="1" applyFont="1" applyFill="1" applyBorder="1" applyAlignment="1">
      <alignment horizontal="right" vertical="center"/>
    </xf>
    <xf numFmtId="43" fontId="20" fillId="3" borderId="4" xfId="380" applyNumberFormat="1" applyFont="1" applyFill="1" applyBorder="1" applyAlignment="1">
      <alignment horizontal="right" vertical="center" wrapText="1"/>
    </xf>
    <xf numFmtId="178" fontId="23" fillId="3" borderId="29" xfId="380" applyNumberFormat="1" applyFont="1" applyFill="1" applyBorder="1"/>
    <xf numFmtId="164" fontId="23" fillId="3" borderId="43" xfId="380" applyNumberFormat="1" applyFont="1" applyFill="1" applyBorder="1"/>
    <xf numFmtId="164" fontId="23" fillId="3" borderId="29" xfId="380" applyNumberFormat="1"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54" fillId="3" borderId="1" xfId="0" applyFont="1" applyFill="1" applyBorder="1" applyAlignment="1">
      <alignment horizontal="justify" vertical="top"/>
    </xf>
    <xf numFmtId="0" fontId="21" fillId="3" borderId="0" xfId="0" applyFont="1" applyFill="1"/>
    <xf numFmtId="0" fontId="30" fillId="3" borderId="1" xfId="0" applyFont="1" applyFill="1" applyBorder="1" applyAlignment="1">
      <alignment horizontal="left" vertical="top" wrapText="1"/>
    </xf>
    <xf numFmtId="0" fontId="20" fillId="3" borderId="1" xfId="0" applyFont="1" applyFill="1" applyBorder="1"/>
    <xf numFmtId="4" fontId="20" fillId="3" borderId="1" xfId="0" applyNumberFormat="1" applyFont="1" applyFill="1" applyBorder="1" applyAlignment="1">
      <alignment horizontal="right" vertical="center" wrapText="1"/>
    </xf>
    <xf numFmtId="9" fontId="20" fillId="3" borderId="0" xfId="376" applyNumberFormat="1" applyFont="1" applyFill="1" applyAlignment="1">
      <alignment horizontal="left"/>
    </xf>
    <xf numFmtId="0" fontId="20" fillId="3" borderId="1" xfId="0" applyFont="1" applyFill="1" applyBorder="1" applyAlignment="1">
      <alignment horizontal="justify" vertical="top"/>
    </xf>
    <xf numFmtId="0" fontId="20" fillId="3" borderId="1" xfId="0" applyFont="1" applyFill="1" applyBorder="1" applyAlignment="1">
      <alignment horizontal="center" vertical="center" wrapText="1"/>
    </xf>
    <xf numFmtId="0" fontId="20" fillId="3" borderId="1" xfId="0" applyFont="1" applyFill="1" applyBorder="1" applyAlignment="1">
      <alignment horizontal="justify" vertical="center" wrapText="1"/>
    </xf>
    <xf numFmtId="0" fontId="57" fillId="3" borderId="1" xfId="0" applyFont="1" applyFill="1" applyBorder="1" applyAlignment="1">
      <alignment vertical="top" wrapText="1"/>
    </xf>
    <xf numFmtId="4" fontId="20" fillId="3" borderId="2" xfId="3" applyNumberFormat="1" applyFont="1" applyFill="1" applyBorder="1" applyAlignment="1">
      <alignment horizontal="center" vertical="center" wrapText="1"/>
    </xf>
    <xf numFmtId="4" fontId="20" fillId="3" borderId="7" xfId="3" applyNumberFormat="1" applyFont="1" applyFill="1" applyBorder="1" applyAlignment="1">
      <alignment horizontal="center" vertical="center" wrapText="1"/>
    </xf>
    <xf numFmtId="4" fontId="20" fillId="3" borderId="2" xfId="3" applyNumberFormat="1" applyFont="1" applyFill="1" applyBorder="1" applyAlignment="1">
      <alignment horizontal="left" vertical="center" wrapText="1"/>
    </xf>
    <xf numFmtId="4" fontId="20" fillId="3" borderId="3" xfId="3" applyNumberFormat="1" applyFont="1" applyFill="1" applyBorder="1" applyAlignment="1">
      <alignment horizontal="left" vertical="center" wrapText="1"/>
    </xf>
    <xf numFmtId="4" fontId="20" fillId="3" borderId="8" xfId="3" applyNumberFormat="1" applyFont="1" applyFill="1" applyBorder="1" applyAlignment="1">
      <alignment horizontal="center" vertical="center" wrapText="1"/>
    </xf>
    <xf numFmtId="4" fontId="20" fillId="3" borderId="53" xfId="3" applyNumberFormat="1" applyFont="1" applyFill="1" applyBorder="1" applyAlignment="1">
      <alignment horizontal="center" vertical="center" wrapText="1"/>
    </xf>
    <xf numFmtId="0" fontId="20" fillId="3" borderId="2" xfId="0" applyFont="1" applyFill="1" applyBorder="1" applyAlignment="1">
      <alignment horizontal="justify" vertical="center" wrapText="1"/>
    </xf>
    <xf numFmtId="0" fontId="20" fillId="3" borderId="54" xfId="0" applyFont="1" applyFill="1" applyBorder="1" applyAlignment="1">
      <alignment horizontal="justify" vertical="center" wrapText="1"/>
    </xf>
    <xf numFmtId="0" fontId="20" fillId="3" borderId="2" xfId="3" applyFont="1" applyFill="1" applyBorder="1" applyAlignment="1">
      <alignment horizontal="center" vertical="center" wrapText="1"/>
    </xf>
    <xf numFmtId="0" fontId="20" fillId="3" borderId="3" xfId="3" applyFont="1" applyFill="1" applyBorder="1" applyAlignment="1">
      <alignment horizontal="center" vertical="center" wrapText="1"/>
    </xf>
    <xf numFmtId="0" fontId="20" fillId="3" borderId="3" xfId="0" applyFont="1" applyFill="1" applyBorder="1" applyAlignment="1">
      <alignment horizontal="justify" vertical="center" wrapText="1"/>
    </xf>
    <xf numFmtId="4" fontId="41" fillId="3" borderId="33" xfId="0" applyNumberFormat="1" applyFont="1" applyFill="1" applyBorder="1" applyAlignment="1">
      <alignment horizontal="center"/>
    </xf>
    <xf numFmtId="4" fontId="41" fillId="3" borderId="24" xfId="0" applyNumberFormat="1" applyFont="1" applyFill="1" applyBorder="1" applyAlignment="1">
      <alignment horizontal="center"/>
    </xf>
    <xf numFmtId="4" fontId="41" fillId="3" borderId="11" xfId="0" applyNumberFormat="1" applyFont="1" applyFill="1" applyBorder="1" applyAlignment="1">
      <alignment horizontal="center"/>
    </xf>
    <xf numFmtId="4" fontId="41" fillId="3" borderId="33" xfId="0" applyNumberFormat="1" applyFont="1" applyFill="1" applyBorder="1" applyAlignment="1">
      <alignment horizontal="center" vertical="center"/>
    </xf>
    <xf numFmtId="4" fontId="41" fillId="3" borderId="24" xfId="0" applyNumberFormat="1" applyFont="1" applyFill="1" applyBorder="1" applyAlignment="1">
      <alignment horizontal="center" vertical="center"/>
    </xf>
    <xf numFmtId="4" fontId="41" fillId="3" borderId="11" xfId="0" applyNumberFormat="1" applyFont="1" applyFill="1" applyBorder="1" applyAlignment="1">
      <alignment horizontal="center" vertical="center"/>
    </xf>
    <xf numFmtId="0" fontId="20" fillId="3" borderId="2" xfId="0" applyNumberFormat="1" applyFont="1" applyFill="1" applyBorder="1" applyAlignment="1">
      <alignment horizontal="center" vertical="center"/>
    </xf>
    <xf numFmtId="0" fontId="20" fillId="3" borderId="3" xfId="0" applyNumberFormat="1" applyFont="1" applyFill="1" applyBorder="1" applyAlignment="1">
      <alignment horizontal="center" vertical="center"/>
    </xf>
    <xf numFmtId="4" fontId="20" fillId="3" borderId="2" xfId="0" applyNumberFormat="1" applyFont="1" applyFill="1" applyBorder="1" applyAlignment="1">
      <alignment horizontal="justify" vertical="center" wrapText="1"/>
    </xf>
    <xf numFmtId="4" fontId="20" fillId="3" borderId="3" xfId="0" applyNumberFormat="1" applyFont="1" applyFill="1" applyBorder="1" applyAlignment="1">
      <alignment horizontal="justify" vertical="center" wrapText="1"/>
    </xf>
    <xf numFmtId="4" fontId="20" fillId="3" borderId="10" xfId="0" applyNumberFormat="1" applyFont="1" applyFill="1" applyBorder="1" applyAlignment="1">
      <alignment horizontal="center" vertical="top" wrapText="1"/>
    </xf>
    <xf numFmtId="4" fontId="41" fillId="3" borderId="57" xfId="0" applyNumberFormat="1" applyFont="1" applyFill="1" applyBorder="1" applyAlignment="1">
      <alignment horizontal="center"/>
    </xf>
    <xf numFmtId="4" fontId="41" fillId="3" borderId="58" xfId="0" applyNumberFormat="1" applyFont="1" applyFill="1" applyBorder="1" applyAlignment="1">
      <alignment horizontal="center"/>
    </xf>
    <xf numFmtId="4" fontId="41" fillId="3" borderId="37" xfId="0" applyNumberFormat="1" applyFont="1" applyFill="1" applyBorder="1" applyAlignment="1">
      <alignment horizontal="center"/>
    </xf>
    <xf numFmtId="0" fontId="20" fillId="3" borderId="2" xfId="3" applyFont="1" applyFill="1" applyBorder="1" applyAlignment="1">
      <alignment horizontal="justify" vertical="center" wrapText="1"/>
    </xf>
    <xf numFmtId="0" fontId="20" fillId="3" borderId="3" xfId="3" applyFont="1" applyFill="1" applyBorder="1" applyAlignment="1">
      <alignment horizontal="justify" vertical="center" wrapText="1"/>
    </xf>
    <xf numFmtId="0" fontId="41" fillId="3" borderId="0" xfId="0" applyFont="1" applyFill="1" applyAlignment="1">
      <alignment horizontal="center"/>
    </xf>
    <xf numFmtId="0" fontId="20" fillId="3" borderId="8"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41" fillId="3" borderId="57" xfId="0" applyFont="1" applyFill="1" applyBorder="1" applyAlignment="1">
      <alignment horizontal="center" vertical="center" wrapText="1"/>
    </xf>
    <xf numFmtId="0" fontId="41" fillId="3" borderId="58" xfId="0" applyFont="1" applyFill="1" applyBorder="1" applyAlignment="1">
      <alignment horizontal="center" vertical="center" wrapText="1"/>
    </xf>
    <xf numFmtId="0" fontId="41" fillId="3" borderId="37"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33" fillId="3" borderId="9" xfId="0" applyFont="1" applyFill="1" applyBorder="1" applyAlignment="1">
      <alignment horizontal="center"/>
    </xf>
    <xf numFmtId="0" fontId="20" fillId="3" borderId="13"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0" fillId="3" borderId="55" xfId="0" applyFont="1" applyFill="1" applyBorder="1" applyAlignment="1">
      <alignment horizontal="center" vertical="center" wrapText="1"/>
    </xf>
    <xf numFmtId="0" fontId="20" fillId="3" borderId="56"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4" fontId="23" fillId="3" borderId="2" xfId="0" applyNumberFormat="1" applyFont="1" applyFill="1" applyBorder="1" applyAlignment="1">
      <alignment horizontal="center"/>
    </xf>
    <xf numFmtId="4" fontId="23" fillId="3" borderId="1" xfId="0" applyNumberFormat="1" applyFont="1" applyFill="1" applyBorder="1" applyAlignment="1">
      <alignment horizontal="center"/>
    </xf>
    <xf numFmtId="4" fontId="23" fillId="3" borderId="2" xfId="3" applyNumberFormat="1" applyFont="1" applyFill="1" applyBorder="1" applyAlignment="1">
      <alignment horizontal="center" vertical="top" wrapText="1"/>
    </xf>
    <xf numFmtId="4" fontId="23" fillId="3" borderId="7" xfId="3" applyNumberFormat="1" applyFont="1" applyFill="1" applyBorder="1" applyAlignment="1">
      <alignment horizontal="center" vertical="top" wrapText="1"/>
    </xf>
    <xf numFmtId="4" fontId="23" fillId="3" borderId="3" xfId="3" applyNumberFormat="1" applyFont="1" applyFill="1" applyBorder="1" applyAlignment="1">
      <alignment horizontal="center" vertical="top" wrapText="1"/>
    </xf>
    <xf numFmtId="4" fontId="23" fillId="3" borderId="2" xfId="3" applyNumberFormat="1" applyFont="1" applyFill="1" applyBorder="1" applyAlignment="1">
      <alignment horizontal="justify" vertical="top" wrapText="1"/>
    </xf>
    <xf numFmtId="4" fontId="23" fillId="3" borderId="7" xfId="3" applyNumberFormat="1" applyFont="1" applyFill="1" applyBorder="1" applyAlignment="1">
      <alignment horizontal="justify" vertical="top" wrapText="1"/>
    </xf>
    <xf numFmtId="4" fontId="23" fillId="3" borderId="3" xfId="3" applyNumberFormat="1" applyFont="1" applyFill="1" applyBorder="1" applyAlignment="1">
      <alignment horizontal="justify" vertical="top" wrapText="1"/>
    </xf>
    <xf numFmtId="0" fontId="41" fillId="3" borderId="9" xfId="0" applyFont="1" applyFill="1" applyBorder="1" applyAlignment="1">
      <alignment horizontal="center"/>
    </xf>
    <xf numFmtId="0" fontId="36" fillId="3" borderId="0" xfId="0" applyFont="1" applyFill="1" applyAlignment="1">
      <alignment horizontal="left" vertical="center" wrapText="1"/>
    </xf>
    <xf numFmtId="4" fontId="23" fillId="3" borderId="10" xfId="0" applyNumberFormat="1" applyFont="1" applyFill="1" applyBorder="1" applyAlignment="1">
      <alignment horizontal="center"/>
    </xf>
    <xf numFmtId="4" fontId="23" fillId="3" borderId="17" xfId="0" applyNumberFormat="1" applyFont="1" applyFill="1" applyBorder="1" applyAlignment="1">
      <alignment horizontal="center"/>
    </xf>
    <xf numFmtId="4" fontId="23" fillId="3" borderId="59" xfId="0" applyNumberFormat="1" applyFont="1" applyFill="1" applyBorder="1" applyAlignment="1">
      <alignment horizontal="center"/>
    </xf>
    <xf numFmtId="4" fontId="23" fillId="3" borderId="8" xfId="0" applyNumberFormat="1" applyFont="1" applyFill="1" applyBorder="1" applyAlignment="1">
      <alignment horizontal="center"/>
    </xf>
    <xf numFmtId="4" fontId="23" fillId="3" borderId="4" xfId="0" applyNumberFormat="1" applyFont="1" applyFill="1" applyBorder="1" applyAlignment="1">
      <alignment horizontal="center"/>
    </xf>
    <xf numFmtId="0" fontId="23" fillId="3" borderId="2" xfId="0" applyNumberFormat="1" applyFont="1" applyFill="1" applyBorder="1" applyAlignment="1">
      <alignment horizontal="center" vertical="top"/>
    </xf>
    <xf numFmtId="0" fontId="23" fillId="3" borderId="7" xfId="0" applyNumberFormat="1" applyFont="1" applyFill="1" applyBorder="1" applyAlignment="1">
      <alignment horizontal="center" vertical="top"/>
    </xf>
    <xf numFmtId="0" fontId="23" fillId="3" borderId="3" xfId="0" applyNumberFormat="1" applyFont="1" applyFill="1" applyBorder="1" applyAlignment="1">
      <alignment horizontal="center" vertical="top"/>
    </xf>
    <xf numFmtId="4" fontId="23" fillId="3" borderId="2" xfId="0" applyNumberFormat="1" applyFont="1" applyFill="1" applyBorder="1" applyAlignment="1">
      <alignment horizontal="justify" vertical="top" wrapText="1"/>
    </xf>
    <xf numFmtId="4" fontId="23" fillId="3" borderId="7" xfId="0" applyNumberFormat="1" applyFont="1" applyFill="1" applyBorder="1" applyAlignment="1">
      <alignment horizontal="justify" vertical="top" wrapText="1"/>
    </xf>
    <xf numFmtId="4" fontId="23" fillId="3" borderId="3" xfId="0" applyNumberFormat="1" applyFont="1" applyFill="1" applyBorder="1" applyAlignment="1">
      <alignment horizontal="justify" vertical="top" wrapText="1"/>
    </xf>
    <xf numFmtId="0" fontId="23" fillId="3" borderId="2" xfId="0" applyFont="1" applyFill="1" applyBorder="1" applyAlignment="1">
      <alignment horizontal="justify" vertical="top" wrapText="1"/>
    </xf>
    <xf numFmtId="0" fontId="23" fillId="3" borderId="7" xfId="0" applyFont="1" applyFill="1" applyBorder="1" applyAlignment="1">
      <alignment horizontal="justify" vertical="top" wrapText="1"/>
    </xf>
    <xf numFmtId="0" fontId="23" fillId="3" borderId="3" xfId="0" applyFont="1" applyFill="1" applyBorder="1" applyAlignment="1">
      <alignment horizontal="justify" vertical="top" wrapText="1"/>
    </xf>
    <xf numFmtId="4" fontId="23" fillId="3" borderId="2" xfId="0" applyNumberFormat="1" applyFont="1" applyFill="1" applyBorder="1" applyAlignment="1">
      <alignment horizontal="center" vertical="top" wrapText="1"/>
    </xf>
    <xf numFmtId="4" fontId="23" fillId="3" borderId="7" xfId="0" applyNumberFormat="1" applyFont="1" applyFill="1" applyBorder="1" applyAlignment="1">
      <alignment horizontal="center" vertical="top" wrapText="1"/>
    </xf>
    <xf numFmtId="4" fontId="23" fillId="3" borderId="3" xfId="0" applyNumberFormat="1" applyFont="1" applyFill="1" applyBorder="1" applyAlignment="1">
      <alignment horizontal="center" vertical="top" wrapText="1"/>
    </xf>
    <xf numFmtId="4" fontId="23" fillId="3" borderId="2" xfId="0" applyNumberFormat="1" applyFont="1" applyFill="1" applyBorder="1" applyAlignment="1">
      <alignment horizontal="center" vertical="top"/>
    </xf>
    <xf numFmtId="4" fontId="23" fillId="3" borderId="3" xfId="0" applyNumberFormat="1" applyFont="1" applyFill="1" applyBorder="1" applyAlignment="1">
      <alignment horizontal="center" vertical="top"/>
    </xf>
    <xf numFmtId="0" fontId="20" fillId="3" borderId="1" xfId="90" applyFont="1" applyFill="1" applyBorder="1" applyAlignment="1">
      <alignment horizontal="center" vertical="center" wrapText="1"/>
    </xf>
    <xf numFmtId="0" fontId="20" fillId="3" borderId="1" xfId="90" applyFont="1" applyFill="1" applyBorder="1" applyAlignment="1">
      <alignment horizontal="justify" vertical="center" wrapText="1"/>
    </xf>
    <xf numFmtId="0" fontId="20" fillId="3" borderId="1" xfId="0" applyFont="1" applyFill="1" applyBorder="1" applyAlignment="1">
      <alignment horizontal="center" vertical="center" wrapText="1"/>
    </xf>
    <xf numFmtId="167" fontId="20" fillId="3" borderId="1" xfId="0" applyNumberFormat="1" applyFont="1" applyFill="1" applyBorder="1" applyAlignment="1">
      <alignment horizontal="center" vertical="top" wrapText="1"/>
    </xf>
    <xf numFmtId="0" fontId="20" fillId="3" borderId="1" xfId="0" applyNumberFormat="1" applyFont="1" applyFill="1" applyBorder="1" applyAlignment="1">
      <alignment horizontal="center" vertical="center"/>
    </xf>
    <xf numFmtId="0" fontId="20" fillId="3" borderId="1" xfId="0" applyFont="1" applyFill="1" applyBorder="1" applyAlignment="1">
      <alignment horizontal="justify" vertical="center" wrapText="1"/>
    </xf>
    <xf numFmtId="4" fontId="20" fillId="3" borderId="1" xfId="0" applyNumberFormat="1" applyFont="1" applyFill="1" applyBorder="1" applyAlignment="1">
      <alignment horizontal="justify" vertical="center" wrapText="1"/>
    </xf>
    <xf numFmtId="0" fontId="20" fillId="3" borderId="1" xfId="3" applyFont="1" applyFill="1" applyBorder="1" applyAlignment="1">
      <alignment horizontal="center" vertical="center" wrapText="1"/>
    </xf>
    <xf numFmtId="43" fontId="20" fillId="3" borderId="1" xfId="380" applyFont="1" applyFill="1" applyBorder="1" applyAlignment="1">
      <alignment horizontal="center" vertical="center" wrapText="1"/>
    </xf>
    <xf numFmtId="0" fontId="20" fillId="3" borderId="1" xfId="0" applyFont="1" applyFill="1" applyBorder="1" applyAlignment="1">
      <alignment horizontal="justify" vertical="center"/>
    </xf>
    <xf numFmtId="0" fontId="42" fillId="3" borderId="9" xfId="0" applyFont="1" applyFill="1" applyBorder="1" applyAlignment="1">
      <alignment horizontal="center" vertical="center"/>
    </xf>
    <xf numFmtId="4" fontId="20" fillId="3" borderId="1" xfId="3" applyNumberFormat="1" applyFont="1" applyFill="1" applyBorder="1" applyAlignment="1">
      <alignment horizontal="center" vertical="center" wrapText="1"/>
    </xf>
    <xf numFmtId="4" fontId="20" fillId="3" borderId="1" xfId="3" applyNumberFormat="1" applyFont="1" applyFill="1" applyBorder="1" applyAlignment="1">
      <alignment horizontal="left" vertical="center" wrapText="1"/>
    </xf>
    <xf numFmtId="0" fontId="15" fillId="0" borderId="0" xfId="0" applyFont="1" applyFill="1" applyAlignment="1">
      <alignment horizontal="center"/>
    </xf>
    <xf numFmtId="0" fontId="15" fillId="0" borderId="0" xfId="0" applyFont="1" applyFill="1" applyAlignment="1">
      <alignment horizontal="center" wrapText="1"/>
    </xf>
    <xf numFmtId="0" fontId="22" fillId="0" borderId="1" xfId="0" applyFont="1" applyFill="1" applyBorder="1" applyAlignment="1">
      <alignment horizontal="center" vertical="center" wrapText="1"/>
    </xf>
    <xf numFmtId="4" fontId="22" fillId="0" borderId="1" xfId="0" applyNumberFormat="1" applyFont="1" applyFill="1" applyBorder="1" applyAlignment="1">
      <alignment horizontal="center"/>
    </xf>
    <xf numFmtId="0" fontId="14" fillId="0" borderId="0" xfId="0" applyFont="1" applyFill="1" applyAlignment="1">
      <alignment horizontal="left" vertical="center" wrapText="1"/>
    </xf>
    <xf numFmtId="0" fontId="15" fillId="0" borderId="9" xfId="0" applyFont="1" applyFill="1" applyBorder="1" applyAlignment="1">
      <alignment horizontal="center" vertical="center"/>
    </xf>
    <xf numFmtId="4" fontId="22" fillId="0" borderId="2" xfId="0" applyNumberFormat="1" applyFont="1" applyFill="1" applyBorder="1" applyAlignment="1">
      <alignment horizontal="center"/>
    </xf>
    <xf numFmtId="4" fontId="24" fillId="0" borderId="1" xfId="0" applyNumberFormat="1" applyFont="1" applyFill="1" applyBorder="1" applyAlignment="1">
      <alignment horizontal="center" wrapText="1"/>
    </xf>
    <xf numFmtId="0" fontId="0" fillId="0" borderId="1" xfId="0" applyBorder="1" applyAlignment="1">
      <alignment horizontal="center" wrapText="1"/>
    </xf>
    <xf numFmtId="4" fontId="22" fillId="0" borderId="10" xfId="0" applyNumberFormat="1" applyFont="1" applyFill="1" applyBorder="1" applyAlignment="1">
      <alignment horizontal="center"/>
    </xf>
    <xf numFmtId="4" fontId="22" fillId="0" borderId="17" xfId="0" applyNumberFormat="1" applyFont="1" applyFill="1" applyBorder="1" applyAlignment="1">
      <alignment horizontal="center"/>
    </xf>
    <xf numFmtId="4" fontId="22" fillId="0" borderId="59" xfId="0" applyNumberFormat="1" applyFont="1" applyFill="1" applyBorder="1" applyAlignment="1">
      <alignment horizontal="center"/>
    </xf>
    <xf numFmtId="4" fontId="22" fillId="0" borderId="8" xfId="0" applyNumberFormat="1" applyFont="1" applyFill="1" applyBorder="1" applyAlignment="1">
      <alignment horizontal="center"/>
    </xf>
    <xf numFmtId="4" fontId="22" fillId="0" borderId="4" xfId="0" applyNumberFormat="1" applyFont="1" applyFill="1" applyBorder="1" applyAlignment="1">
      <alignment horizontal="center"/>
    </xf>
    <xf numFmtId="0" fontId="47" fillId="0" borderId="0" xfId="0" applyFont="1" applyAlignment="1">
      <alignment horizontal="center" vertical="center"/>
    </xf>
    <xf numFmtId="0" fontId="15" fillId="2" borderId="0" xfId="0" applyFont="1" applyFill="1" applyAlignment="1">
      <alignment horizontal="center" vertical="center"/>
    </xf>
    <xf numFmtId="0" fontId="14" fillId="2" borderId="1" xfId="0" applyFont="1" applyFill="1" applyBorder="1" applyAlignment="1">
      <alignment horizontal="justify" vertical="center" wrapText="1"/>
    </xf>
    <xf numFmtId="0" fontId="14" fillId="2" borderId="1" xfId="0" applyFont="1" applyFill="1" applyBorder="1" applyAlignment="1">
      <alignment horizontal="center" vertical="center" wrapText="1"/>
    </xf>
    <xf numFmtId="0" fontId="21" fillId="3" borderId="1" xfId="0" applyFont="1" applyFill="1" applyBorder="1" applyAlignment="1">
      <alignment vertical="top"/>
    </xf>
    <xf numFmtId="0" fontId="29" fillId="3" borderId="1" xfId="0" applyFont="1" applyFill="1" applyBorder="1" applyAlignment="1">
      <alignment horizontal="right" vertical="top"/>
    </xf>
    <xf numFmtId="43" fontId="20" fillId="3" borderId="1" xfId="0" applyNumberFormat="1" applyFont="1" applyFill="1" applyBorder="1" applyAlignment="1">
      <alignment horizontal="justify" vertical="top"/>
    </xf>
    <xf numFmtId="0" fontId="29" fillId="3" borderId="1" xfId="0" applyFont="1" applyFill="1" applyBorder="1" applyAlignment="1">
      <alignment vertical="top"/>
    </xf>
    <xf numFmtId="0" fontId="40" fillId="3" borderId="1" xfId="0" applyFont="1" applyFill="1" applyBorder="1" applyAlignment="1">
      <alignment horizontal="justify" vertical="top" wrapText="1"/>
    </xf>
    <xf numFmtId="167" fontId="20" fillId="3" borderId="1" xfId="380" applyNumberFormat="1" applyFont="1" applyFill="1" applyBorder="1" applyAlignment="1">
      <alignment vertical="top"/>
    </xf>
    <xf numFmtId="43" fontId="29" fillId="3" borderId="1" xfId="380" applyFont="1" applyFill="1" applyBorder="1" applyAlignment="1">
      <alignment horizontal="right"/>
    </xf>
    <xf numFmtId="0" fontId="48" fillId="3" borderId="0" xfId="0" applyFont="1" applyFill="1"/>
    <xf numFmtId="0" fontId="20" fillId="3" borderId="1" xfId="350" applyFont="1" applyFill="1" applyBorder="1" applyAlignment="1">
      <alignment horizontal="justify" vertical="top"/>
    </xf>
    <xf numFmtId="0" fontId="20" fillId="3" borderId="1" xfId="350" applyFont="1" applyFill="1" applyBorder="1" applyAlignment="1">
      <alignment horizontal="justify" vertical="top" wrapText="1"/>
    </xf>
    <xf numFmtId="0" fontId="23" fillId="3" borderId="1" xfId="0" applyFont="1" applyFill="1" applyBorder="1" applyAlignment="1">
      <alignment horizontal="justify" vertical="top"/>
    </xf>
    <xf numFmtId="2" fontId="20" fillId="3" borderId="1" xfId="380" applyNumberFormat="1" applyFont="1" applyFill="1" applyBorder="1" applyAlignment="1">
      <alignment vertical="top"/>
    </xf>
    <xf numFmtId="0" fontId="30" fillId="3" borderId="1" xfId="0" applyFont="1" applyFill="1" applyBorder="1" applyAlignment="1">
      <alignment horizontal="justify" vertical="top" wrapText="1"/>
    </xf>
    <xf numFmtId="0" fontId="13" fillId="2" borderId="1" xfId="0" applyFont="1" applyFill="1" applyBorder="1" applyAlignment="1">
      <alignment vertical="center"/>
    </xf>
    <xf numFmtId="0" fontId="14" fillId="2" borderId="1" xfId="0" applyFont="1" applyFill="1" applyBorder="1" applyAlignment="1">
      <alignment vertical="center" wrapText="1"/>
    </xf>
    <xf numFmtId="14" fontId="13" fillId="2" borderId="1" xfId="0" applyNumberFormat="1" applyFont="1" applyFill="1" applyBorder="1" applyAlignment="1">
      <alignment vertical="center"/>
    </xf>
    <xf numFmtId="0" fontId="20" fillId="3" borderId="1" xfId="0" applyFont="1" applyFill="1" applyBorder="1" applyAlignment="1">
      <alignment horizontal="center" vertical="center"/>
    </xf>
    <xf numFmtId="0" fontId="20" fillId="3" borderId="1" xfId="0" applyFont="1" applyFill="1" applyBorder="1" applyAlignment="1">
      <alignment horizontal="justify" vertical="center"/>
    </xf>
    <xf numFmtId="0" fontId="20" fillId="3" borderId="1" xfId="0" applyFont="1" applyFill="1" applyBorder="1" applyAlignment="1">
      <alignment vertical="top" wrapText="1"/>
    </xf>
    <xf numFmtId="0" fontId="29" fillId="3" borderId="1" xfId="0" applyFont="1" applyFill="1" applyBorder="1" applyAlignment="1">
      <alignment horizontal="right"/>
    </xf>
    <xf numFmtId="167" fontId="20" fillId="3" borderId="1" xfId="0" applyNumberFormat="1" applyFont="1" applyFill="1" applyBorder="1" applyAlignment="1">
      <alignment horizontal="justify" vertical="top" wrapText="1"/>
    </xf>
    <xf numFmtId="43" fontId="20" fillId="3" borderId="1" xfId="380" applyFont="1" applyFill="1" applyBorder="1" applyAlignment="1">
      <alignment horizontal="center" vertical="center" wrapText="1"/>
    </xf>
    <xf numFmtId="4" fontId="20" fillId="3" borderId="1" xfId="0" applyNumberFormat="1" applyFont="1" applyFill="1" applyBorder="1" applyAlignment="1">
      <alignment vertical="top" wrapText="1"/>
    </xf>
    <xf numFmtId="0" fontId="20" fillId="3" borderId="1" xfId="0" applyFont="1" applyFill="1" applyBorder="1" applyAlignment="1">
      <alignment horizontal="justify" vertical="top"/>
    </xf>
    <xf numFmtId="10" fontId="20" fillId="3" borderId="1" xfId="380" applyNumberFormat="1" applyFont="1" applyFill="1" applyBorder="1" applyAlignment="1">
      <alignment horizontal="right" vertical="top"/>
    </xf>
    <xf numFmtId="167" fontId="30" fillId="3" borderId="1" xfId="0" applyNumberFormat="1" applyFont="1" applyFill="1" applyBorder="1" applyAlignment="1">
      <alignment horizontal="right" vertical="top" wrapText="1"/>
    </xf>
    <xf numFmtId="166" fontId="20" fillId="3" borderId="1" xfId="380" applyNumberFormat="1" applyFont="1" applyFill="1" applyBorder="1" applyAlignment="1">
      <alignment vertical="top"/>
    </xf>
    <xf numFmtId="43" fontId="20" fillId="3" borderId="1" xfId="380" applyNumberFormat="1" applyFont="1" applyFill="1" applyBorder="1" applyAlignment="1">
      <alignment horizontal="right"/>
    </xf>
    <xf numFmtId="164" fontId="20" fillId="3" borderId="1" xfId="380" applyNumberFormat="1" applyFont="1" applyFill="1" applyBorder="1" applyAlignment="1">
      <alignment horizontal="right"/>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top"/>
    </xf>
    <xf numFmtId="43" fontId="20" fillId="3" borderId="1" xfId="380" applyFont="1" applyFill="1" applyBorder="1" applyAlignment="1">
      <alignment horizontal="center" vertical="top"/>
    </xf>
    <xf numFmtId="0" fontId="20" fillId="3" borderId="1" xfId="0" applyFont="1" applyFill="1" applyBorder="1" applyAlignment="1">
      <alignment horizontal="justify" vertical="top"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right" vertical="top" wrapText="1"/>
    </xf>
    <xf numFmtId="0" fontId="50" fillId="2" borderId="1" xfId="0" applyFont="1" applyFill="1" applyBorder="1" applyAlignment="1">
      <alignment vertical="center" wrapText="1"/>
    </xf>
    <xf numFmtId="166" fontId="20" fillId="3" borderId="1" xfId="380" applyNumberFormat="1" applyFont="1" applyFill="1" applyBorder="1" applyAlignment="1">
      <alignment horizontal="right" vertical="top"/>
    </xf>
    <xf numFmtId="2" fontId="20" fillId="3" borderId="1" xfId="0" applyNumberFormat="1" applyFont="1" applyFill="1" applyBorder="1" applyAlignment="1">
      <alignment horizontal="right" vertical="top"/>
    </xf>
    <xf numFmtId="43" fontId="20" fillId="3" borderId="1" xfId="380" applyFont="1" applyFill="1" applyBorder="1" applyAlignment="1">
      <alignment horizontal="right" vertical="top" wrapText="1"/>
    </xf>
    <xf numFmtId="167" fontId="20" fillId="3" borderId="1" xfId="0" applyNumberFormat="1" applyFont="1" applyFill="1" applyBorder="1" applyAlignment="1">
      <alignment horizontal="center" vertical="center" wrapText="1"/>
    </xf>
    <xf numFmtId="4" fontId="20" fillId="3" borderId="1" xfId="0" applyNumberFormat="1" applyFont="1" applyFill="1" applyBorder="1" applyAlignment="1">
      <alignment horizontal="right" vertical="top" wrapText="1"/>
    </xf>
    <xf numFmtId="3" fontId="20" fillId="3" borderId="1" xfId="0" applyNumberFormat="1" applyFont="1" applyFill="1" applyBorder="1" applyAlignment="1">
      <alignment horizontal="right" vertical="top" wrapText="1"/>
    </xf>
    <xf numFmtId="0" fontId="23" fillId="3" borderId="1" xfId="350" applyFont="1" applyFill="1" applyBorder="1" applyAlignment="1">
      <alignment horizontal="justify" vertical="top"/>
    </xf>
    <xf numFmtId="43" fontId="29" fillId="3" borderId="1" xfId="380" applyFont="1" applyFill="1" applyBorder="1" applyAlignment="1">
      <alignment horizontal="right" vertical="top"/>
    </xf>
    <xf numFmtId="43" fontId="20" fillId="3" borderId="1" xfId="380" applyFont="1" applyFill="1" applyBorder="1" applyAlignment="1">
      <alignment horizontal="right" vertical="top"/>
    </xf>
    <xf numFmtId="0" fontId="20" fillId="3" borderId="0" xfId="1503" applyFont="1" applyFill="1" applyAlignment="1">
      <alignment horizontal="justify" vertical="top" wrapText="1"/>
    </xf>
    <xf numFmtId="172" fontId="20" fillId="3" borderId="1" xfId="0" applyNumberFormat="1" applyFont="1" applyFill="1" applyBorder="1" applyAlignment="1">
      <alignment horizontal="right" vertical="top" wrapText="1"/>
    </xf>
    <xf numFmtId="166" fontId="20" fillId="3" borderId="1" xfId="380" applyNumberFormat="1" applyFont="1" applyFill="1" applyBorder="1" applyAlignment="1">
      <alignment horizontal="justify" vertical="top" wrapText="1"/>
    </xf>
    <xf numFmtId="0" fontId="20" fillId="3" borderId="0" xfId="0" applyFont="1" applyFill="1" applyAlignment="1">
      <alignment horizontal="right"/>
    </xf>
    <xf numFmtId="169" fontId="20" fillId="0" borderId="60" xfId="1" applyFont="1" applyFill="1" applyBorder="1" applyAlignment="1">
      <alignment horizontal="justify" vertical="top"/>
    </xf>
    <xf numFmtId="4" fontId="20" fillId="0" borderId="1" xfId="0" applyNumberFormat="1" applyFont="1" applyFill="1" applyBorder="1" applyAlignment="1">
      <alignment horizontal="justify" vertical="center" wrapText="1"/>
    </xf>
    <xf numFmtId="0" fontId="20" fillId="0" borderId="1" xfId="350" applyFont="1" applyFill="1" applyBorder="1" applyAlignment="1">
      <alignment horizontal="justify" vertical="center" wrapText="1"/>
    </xf>
    <xf numFmtId="11" fontId="20" fillId="0" borderId="1" xfId="0" applyNumberFormat="1" applyFont="1" applyFill="1" applyBorder="1" applyAlignment="1">
      <alignment horizontal="left" vertical="top" wrapText="1"/>
    </xf>
    <xf numFmtId="167" fontId="20" fillId="0" borderId="1" xfId="0" applyNumberFormat="1" applyFont="1" applyFill="1" applyBorder="1" applyAlignment="1">
      <alignment horizontal="justify" vertical="center"/>
    </xf>
    <xf numFmtId="0" fontId="20" fillId="0" borderId="0" xfId="0" applyFont="1" applyFill="1" applyAlignment="1">
      <alignment horizontal="justify" vertical="center" wrapText="1"/>
    </xf>
    <xf numFmtId="0" fontId="20" fillId="0" borderId="1" xfId="350" applyFont="1" applyFill="1" applyBorder="1" applyAlignment="1">
      <alignment horizontal="justify" vertical="top" wrapText="1"/>
    </xf>
    <xf numFmtId="0" fontId="59" fillId="3" borderId="1" xfId="0" applyFont="1" applyFill="1" applyBorder="1" applyAlignment="1">
      <alignment horizontal="justify" vertical="top" wrapText="1"/>
    </xf>
    <xf numFmtId="0" fontId="60" fillId="3" borderId="1" xfId="0" applyFont="1" applyFill="1" applyBorder="1" applyAlignment="1">
      <alignment horizontal="justify" vertical="top" wrapText="1"/>
    </xf>
  </cellXfs>
  <cellStyles count="8544">
    <cellStyle name="Excel Built-in Normal" xfId="1"/>
    <cellStyle name="Excel Built-in Normal 1" xfId="2"/>
    <cellStyle name="Excel Built-in Normal 1 2" xfId="419"/>
    <cellStyle name="Гиперссылка" xfId="1503" builtinId="8"/>
    <cellStyle name="Обычный" xfId="0" builtinId="0"/>
    <cellStyle name="Обычный 2" xfId="3"/>
    <cellStyle name="Обычный 2 10" xfId="4"/>
    <cellStyle name="Обычный 2 10 2" xfId="421"/>
    <cellStyle name="Обычный 2 10 2 2" xfId="1152"/>
    <cellStyle name="Обычный 2 10 2 2 2" xfId="2561"/>
    <cellStyle name="Обычный 2 10 2 2 2 2" xfId="6785"/>
    <cellStyle name="Обычный 2 10 2 2 3" xfId="3969"/>
    <cellStyle name="Обычный 2 10 2 2 3 2" xfId="8193"/>
    <cellStyle name="Обычный 2 10 2 2 4" xfId="5377"/>
    <cellStyle name="Обычный 2 10 2 3" xfId="1857"/>
    <cellStyle name="Обычный 2 10 2 3 2" xfId="6081"/>
    <cellStyle name="Обычный 2 10 2 4" xfId="3265"/>
    <cellStyle name="Обычный 2 10 2 4 2" xfId="7489"/>
    <cellStyle name="Обычный 2 10 2 5" xfId="4673"/>
    <cellStyle name="Обычный 2 10 3" xfId="800"/>
    <cellStyle name="Обычный 2 10 3 2" xfId="2209"/>
    <cellStyle name="Обычный 2 10 3 2 2" xfId="6433"/>
    <cellStyle name="Обычный 2 10 3 3" xfId="3617"/>
    <cellStyle name="Обычный 2 10 3 3 2" xfId="7841"/>
    <cellStyle name="Обычный 2 10 3 4" xfId="5025"/>
    <cellStyle name="Обычный 2 10 4" xfId="1505"/>
    <cellStyle name="Обычный 2 10 4 2" xfId="5729"/>
    <cellStyle name="Обычный 2 10 5" xfId="2913"/>
    <cellStyle name="Обычный 2 10 5 2" xfId="7137"/>
    <cellStyle name="Обычный 2 10 6" xfId="4321"/>
    <cellStyle name="Обычный 2 11" xfId="420"/>
    <cellStyle name="Обычный 2 11 2" xfId="1151"/>
    <cellStyle name="Обычный 2 11 2 2" xfId="2560"/>
    <cellStyle name="Обычный 2 11 2 2 2" xfId="6784"/>
    <cellStyle name="Обычный 2 11 2 3" xfId="3968"/>
    <cellStyle name="Обычный 2 11 2 3 2" xfId="8192"/>
    <cellStyle name="Обычный 2 11 2 4" xfId="5376"/>
    <cellStyle name="Обычный 2 11 3" xfId="1856"/>
    <cellStyle name="Обычный 2 11 3 2" xfId="6080"/>
    <cellStyle name="Обычный 2 11 4" xfId="3264"/>
    <cellStyle name="Обычный 2 11 4 2" xfId="7488"/>
    <cellStyle name="Обычный 2 11 5" xfId="4672"/>
    <cellStyle name="Обычный 2 12" xfId="799"/>
    <cellStyle name="Обычный 2 12 2" xfId="2208"/>
    <cellStyle name="Обычный 2 12 2 2" xfId="6432"/>
    <cellStyle name="Обычный 2 12 3" xfId="3616"/>
    <cellStyle name="Обычный 2 12 3 2" xfId="7840"/>
    <cellStyle name="Обычный 2 12 4" xfId="5024"/>
    <cellStyle name="Обычный 2 13" xfId="1504"/>
    <cellStyle name="Обычный 2 13 2" xfId="5728"/>
    <cellStyle name="Обычный 2 14" xfId="2912"/>
    <cellStyle name="Обычный 2 14 2" xfId="7136"/>
    <cellStyle name="Обычный 2 15" xfId="4320"/>
    <cellStyle name="Обычный 2 2" xfId="5"/>
    <cellStyle name="Обычный 2 2 10" xfId="2914"/>
    <cellStyle name="Обычный 2 2 10 2" xfId="7138"/>
    <cellStyle name="Обычный 2 2 11" xfId="4322"/>
    <cellStyle name="Обычный 2 2 2" xfId="6"/>
    <cellStyle name="Обычный 2 2 2 10" xfId="4323"/>
    <cellStyle name="Обычный 2 2 2 2" xfId="7"/>
    <cellStyle name="Обычный 2 2 2 2 2" xfId="8"/>
    <cellStyle name="Обычный 2 2 2 2 2 2" xfId="9"/>
    <cellStyle name="Обычный 2 2 2 2 2 2 2" xfId="10"/>
    <cellStyle name="Обычный 2 2 2 2 2 2 2 2" xfId="427"/>
    <cellStyle name="Обычный 2 2 2 2 2 2 2 2 2" xfId="1158"/>
    <cellStyle name="Обычный 2 2 2 2 2 2 2 2 2 2" xfId="2567"/>
    <cellStyle name="Обычный 2 2 2 2 2 2 2 2 2 2 2" xfId="6791"/>
    <cellStyle name="Обычный 2 2 2 2 2 2 2 2 2 3" xfId="3975"/>
    <cellStyle name="Обычный 2 2 2 2 2 2 2 2 2 3 2" xfId="8199"/>
    <cellStyle name="Обычный 2 2 2 2 2 2 2 2 2 4" xfId="5383"/>
    <cellStyle name="Обычный 2 2 2 2 2 2 2 2 3" xfId="1863"/>
    <cellStyle name="Обычный 2 2 2 2 2 2 2 2 3 2" xfId="6087"/>
    <cellStyle name="Обычный 2 2 2 2 2 2 2 2 4" xfId="3271"/>
    <cellStyle name="Обычный 2 2 2 2 2 2 2 2 4 2" xfId="7495"/>
    <cellStyle name="Обычный 2 2 2 2 2 2 2 2 5" xfId="4679"/>
    <cellStyle name="Обычный 2 2 2 2 2 2 2 3" xfId="806"/>
    <cellStyle name="Обычный 2 2 2 2 2 2 2 3 2" xfId="2215"/>
    <cellStyle name="Обычный 2 2 2 2 2 2 2 3 2 2" xfId="6439"/>
    <cellStyle name="Обычный 2 2 2 2 2 2 2 3 3" xfId="3623"/>
    <cellStyle name="Обычный 2 2 2 2 2 2 2 3 3 2" xfId="7847"/>
    <cellStyle name="Обычный 2 2 2 2 2 2 2 3 4" xfId="5031"/>
    <cellStyle name="Обычный 2 2 2 2 2 2 2 4" xfId="1511"/>
    <cellStyle name="Обычный 2 2 2 2 2 2 2 4 2" xfId="5735"/>
    <cellStyle name="Обычный 2 2 2 2 2 2 2 5" xfId="2919"/>
    <cellStyle name="Обычный 2 2 2 2 2 2 2 5 2" xfId="7143"/>
    <cellStyle name="Обычный 2 2 2 2 2 2 2 6" xfId="4327"/>
    <cellStyle name="Обычный 2 2 2 2 2 2 3" xfId="426"/>
    <cellStyle name="Обычный 2 2 2 2 2 2 3 2" xfId="1157"/>
    <cellStyle name="Обычный 2 2 2 2 2 2 3 2 2" xfId="2566"/>
    <cellStyle name="Обычный 2 2 2 2 2 2 3 2 2 2" xfId="6790"/>
    <cellStyle name="Обычный 2 2 2 2 2 2 3 2 3" xfId="3974"/>
    <cellStyle name="Обычный 2 2 2 2 2 2 3 2 3 2" xfId="8198"/>
    <cellStyle name="Обычный 2 2 2 2 2 2 3 2 4" xfId="5382"/>
    <cellStyle name="Обычный 2 2 2 2 2 2 3 3" xfId="1862"/>
    <cellStyle name="Обычный 2 2 2 2 2 2 3 3 2" xfId="6086"/>
    <cellStyle name="Обычный 2 2 2 2 2 2 3 4" xfId="3270"/>
    <cellStyle name="Обычный 2 2 2 2 2 2 3 4 2" xfId="7494"/>
    <cellStyle name="Обычный 2 2 2 2 2 2 3 5" xfId="4678"/>
    <cellStyle name="Обычный 2 2 2 2 2 2 4" xfId="805"/>
    <cellStyle name="Обычный 2 2 2 2 2 2 4 2" xfId="2214"/>
    <cellStyle name="Обычный 2 2 2 2 2 2 4 2 2" xfId="6438"/>
    <cellStyle name="Обычный 2 2 2 2 2 2 4 3" xfId="3622"/>
    <cellStyle name="Обычный 2 2 2 2 2 2 4 3 2" xfId="7846"/>
    <cellStyle name="Обычный 2 2 2 2 2 2 4 4" xfId="5030"/>
    <cellStyle name="Обычный 2 2 2 2 2 2 5" xfId="1510"/>
    <cellStyle name="Обычный 2 2 2 2 2 2 5 2" xfId="5734"/>
    <cellStyle name="Обычный 2 2 2 2 2 2 6" xfId="2918"/>
    <cellStyle name="Обычный 2 2 2 2 2 2 6 2" xfId="7142"/>
    <cellStyle name="Обычный 2 2 2 2 2 2 7" xfId="4326"/>
    <cellStyle name="Обычный 2 2 2 2 2 3" xfId="11"/>
    <cellStyle name="Обычный 2 2 2 2 2 3 2" xfId="428"/>
    <cellStyle name="Обычный 2 2 2 2 2 3 2 2" xfId="1159"/>
    <cellStyle name="Обычный 2 2 2 2 2 3 2 2 2" xfId="2568"/>
    <cellStyle name="Обычный 2 2 2 2 2 3 2 2 2 2" xfId="6792"/>
    <cellStyle name="Обычный 2 2 2 2 2 3 2 2 3" xfId="3976"/>
    <cellStyle name="Обычный 2 2 2 2 2 3 2 2 3 2" xfId="8200"/>
    <cellStyle name="Обычный 2 2 2 2 2 3 2 2 4" xfId="5384"/>
    <cellStyle name="Обычный 2 2 2 2 2 3 2 3" xfId="1864"/>
    <cellStyle name="Обычный 2 2 2 2 2 3 2 3 2" xfId="6088"/>
    <cellStyle name="Обычный 2 2 2 2 2 3 2 4" xfId="3272"/>
    <cellStyle name="Обычный 2 2 2 2 2 3 2 4 2" xfId="7496"/>
    <cellStyle name="Обычный 2 2 2 2 2 3 2 5" xfId="4680"/>
    <cellStyle name="Обычный 2 2 2 2 2 3 3" xfId="807"/>
    <cellStyle name="Обычный 2 2 2 2 2 3 3 2" xfId="2216"/>
    <cellStyle name="Обычный 2 2 2 2 2 3 3 2 2" xfId="6440"/>
    <cellStyle name="Обычный 2 2 2 2 2 3 3 3" xfId="3624"/>
    <cellStyle name="Обычный 2 2 2 2 2 3 3 3 2" xfId="7848"/>
    <cellStyle name="Обычный 2 2 2 2 2 3 3 4" xfId="5032"/>
    <cellStyle name="Обычный 2 2 2 2 2 3 4" xfId="1512"/>
    <cellStyle name="Обычный 2 2 2 2 2 3 4 2" xfId="5736"/>
    <cellStyle name="Обычный 2 2 2 2 2 3 5" xfId="2920"/>
    <cellStyle name="Обычный 2 2 2 2 2 3 5 2" xfId="7144"/>
    <cellStyle name="Обычный 2 2 2 2 2 3 6" xfId="4328"/>
    <cellStyle name="Обычный 2 2 2 2 2 4" xfId="425"/>
    <cellStyle name="Обычный 2 2 2 2 2 4 2" xfId="1156"/>
    <cellStyle name="Обычный 2 2 2 2 2 4 2 2" xfId="2565"/>
    <cellStyle name="Обычный 2 2 2 2 2 4 2 2 2" xfId="6789"/>
    <cellStyle name="Обычный 2 2 2 2 2 4 2 3" xfId="3973"/>
    <cellStyle name="Обычный 2 2 2 2 2 4 2 3 2" xfId="8197"/>
    <cellStyle name="Обычный 2 2 2 2 2 4 2 4" xfId="5381"/>
    <cellStyle name="Обычный 2 2 2 2 2 4 3" xfId="1861"/>
    <cellStyle name="Обычный 2 2 2 2 2 4 3 2" xfId="6085"/>
    <cellStyle name="Обычный 2 2 2 2 2 4 4" xfId="3269"/>
    <cellStyle name="Обычный 2 2 2 2 2 4 4 2" xfId="7493"/>
    <cellStyle name="Обычный 2 2 2 2 2 4 5" xfId="4677"/>
    <cellStyle name="Обычный 2 2 2 2 2 5" xfId="804"/>
    <cellStyle name="Обычный 2 2 2 2 2 5 2" xfId="2213"/>
    <cellStyle name="Обычный 2 2 2 2 2 5 2 2" xfId="6437"/>
    <cellStyle name="Обычный 2 2 2 2 2 5 3" xfId="3621"/>
    <cellStyle name="Обычный 2 2 2 2 2 5 3 2" xfId="7845"/>
    <cellStyle name="Обычный 2 2 2 2 2 5 4" xfId="5029"/>
    <cellStyle name="Обычный 2 2 2 2 2 6" xfId="1509"/>
    <cellStyle name="Обычный 2 2 2 2 2 6 2" xfId="5733"/>
    <cellStyle name="Обычный 2 2 2 2 2 7" xfId="2917"/>
    <cellStyle name="Обычный 2 2 2 2 2 7 2" xfId="7141"/>
    <cellStyle name="Обычный 2 2 2 2 2 8" xfId="4325"/>
    <cellStyle name="Обычный 2 2 2 2 3" xfId="12"/>
    <cellStyle name="Обычный 2 2 2 2 3 2" xfId="13"/>
    <cellStyle name="Обычный 2 2 2 2 3 2 2" xfId="430"/>
    <cellStyle name="Обычный 2 2 2 2 3 2 2 2" xfId="1161"/>
    <cellStyle name="Обычный 2 2 2 2 3 2 2 2 2" xfId="2570"/>
    <cellStyle name="Обычный 2 2 2 2 3 2 2 2 2 2" xfId="6794"/>
    <cellStyle name="Обычный 2 2 2 2 3 2 2 2 3" xfId="3978"/>
    <cellStyle name="Обычный 2 2 2 2 3 2 2 2 3 2" xfId="8202"/>
    <cellStyle name="Обычный 2 2 2 2 3 2 2 2 4" xfId="5386"/>
    <cellStyle name="Обычный 2 2 2 2 3 2 2 3" xfId="1866"/>
    <cellStyle name="Обычный 2 2 2 2 3 2 2 3 2" xfId="6090"/>
    <cellStyle name="Обычный 2 2 2 2 3 2 2 4" xfId="3274"/>
    <cellStyle name="Обычный 2 2 2 2 3 2 2 4 2" xfId="7498"/>
    <cellStyle name="Обычный 2 2 2 2 3 2 2 5" xfId="4682"/>
    <cellStyle name="Обычный 2 2 2 2 3 2 3" xfId="809"/>
    <cellStyle name="Обычный 2 2 2 2 3 2 3 2" xfId="2218"/>
    <cellStyle name="Обычный 2 2 2 2 3 2 3 2 2" xfId="6442"/>
    <cellStyle name="Обычный 2 2 2 2 3 2 3 3" xfId="3626"/>
    <cellStyle name="Обычный 2 2 2 2 3 2 3 3 2" xfId="7850"/>
    <cellStyle name="Обычный 2 2 2 2 3 2 3 4" xfId="5034"/>
    <cellStyle name="Обычный 2 2 2 2 3 2 4" xfId="1514"/>
    <cellStyle name="Обычный 2 2 2 2 3 2 4 2" xfId="5738"/>
    <cellStyle name="Обычный 2 2 2 2 3 2 5" xfId="2922"/>
    <cellStyle name="Обычный 2 2 2 2 3 2 5 2" xfId="7146"/>
    <cellStyle name="Обычный 2 2 2 2 3 2 6" xfId="4330"/>
    <cellStyle name="Обычный 2 2 2 2 3 3" xfId="429"/>
    <cellStyle name="Обычный 2 2 2 2 3 3 2" xfId="1160"/>
    <cellStyle name="Обычный 2 2 2 2 3 3 2 2" xfId="2569"/>
    <cellStyle name="Обычный 2 2 2 2 3 3 2 2 2" xfId="6793"/>
    <cellStyle name="Обычный 2 2 2 2 3 3 2 3" xfId="3977"/>
    <cellStyle name="Обычный 2 2 2 2 3 3 2 3 2" xfId="8201"/>
    <cellStyle name="Обычный 2 2 2 2 3 3 2 4" xfId="5385"/>
    <cellStyle name="Обычный 2 2 2 2 3 3 3" xfId="1865"/>
    <cellStyle name="Обычный 2 2 2 2 3 3 3 2" xfId="6089"/>
    <cellStyle name="Обычный 2 2 2 2 3 3 4" xfId="3273"/>
    <cellStyle name="Обычный 2 2 2 2 3 3 4 2" xfId="7497"/>
    <cellStyle name="Обычный 2 2 2 2 3 3 5" xfId="4681"/>
    <cellStyle name="Обычный 2 2 2 2 3 4" xfId="808"/>
    <cellStyle name="Обычный 2 2 2 2 3 4 2" xfId="2217"/>
    <cellStyle name="Обычный 2 2 2 2 3 4 2 2" xfId="6441"/>
    <cellStyle name="Обычный 2 2 2 2 3 4 3" xfId="3625"/>
    <cellStyle name="Обычный 2 2 2 2 3 4 3 2" xfId="7849"/>
    <cellStyle name="Обычный 2 2 2 2 3 4 4" xfId="5033"/>
    <cellStyle name="Обычный 2 2 2 2 3 5" xfId="1513"/>
    <cellStyle name="Обычный 2 2 2 2 3 5 2" xfId="5737"/>
    <cellStyle name="Обычный 2 2 2 2 3 6" xfId="2921"/>
    <cellStyle name="Обычный 2 2 2 2 3 6 2" xfId="7145"/>
    <cellStyle name="Обычный 2 2 2 2 3 7" xfId="4329"/>
    <cellStyle name="Обычный 2 2 2 2 4" xfId="14"/>
    <cellStyle name="Обычный 2 2 2 2 4 2" xfId="431"/>
    <cellStyle name="Обычный 2 2 2 2 4 2 2" xfId="1162"/>
    <cellStyle name="Обычный 2 2 2 2 4 2 2 2" xfId="2571"/>
    <cellStyle name="Обычный 2 2 2 2 4 2 2 2 2" xfId="6795"/>
    <cellStyle name="Обычный 2 2 2 2 4 2 2 3" xfId="3979"/>
    <cellStyle name="Обычный 2 2 2 2 4 2 2 3 2" xfId="8203"/>
    <cellStyle name="Обычный 2 2 2 2 4 2 2 4" xfId="5387"/>
    <cellStyle name="Обычный 2 2 2 2 4 2 3" xfId="1867"/>
    <cellStyle name="Обычный 2 2 2 2 4 2 3 2" xfId="6091"/>
    <cellStyle name="Обычный 2 2 2 2 4 2 4" xfId="3275"/>
    <cellStyle name="Обычный 2 2 2 2 4 2 4 2" xfId="7499"/>
    <cellStyle name="Обычный 2 2 2 2 4 2 5" xfId="4683"/>
    <cellStyle name="Обычный 2 2 2 2 4 3" xfId="810"/>
    <cellStyle name="Обычный 2 2 2 2 4 3 2" xfId="2219"/>
    <cellStyle name="Обычный 2 2 2 2 4 3 2 2" xfId="6443"/>
    <cellStyle name="Обычный 2 2 2 2 4 3 3" xfId="3627"/>
    <cellStyle name="Обычный 2 2 2 2 4 3 3 2" xfId="7851"/>
    <cellStyle name="Обычный 2 2 2 2 4 3 4" xfId="5035"/>
    <cellStyle name="Обычный 2 2 2 2 4 4" xfId="1515"/>
    <cellStyle name="Обычный 2 2 2 2 4 4 2" xfId="5739"/>
    <cellStyle name="Обычный 2 2 2 2 4 5" xfId="2923"/>
    <cellStyle name="Обычный 2 2 2 2 4 5 2" xfId="7147"/>
    <cellStyle name="Обычный 2 2 2 2 4 6" xfId="4331"/>
    <cellStyle name="Обычный 2 2 2 2 5" xfId="424"/>
    <cellStyle name="Обычный 2 2 2 2 5 2" xfId="1155"/>
    <cellStyle name="Обычный 2 2 2 2 5 2 2" xfId="2564"/>
    <cellStyle name="Обычный 2 2 2 2 5 2 2 2" xfId="6788"/>
    <cellStyle name="Обычный 2 2 2 2 5 2 3" xfId="3972"/>
    <cellStyle name="Обычный 2 2 2 2 5 2 3 2" xfId="8196"/>
    <cellStyle name="Обычный 2 2 2 2 5 2 4" xfId="5380"/>
    <cellStyle name="Обычный 2 2 2 2 5 3" xfId="1860"/>
    <cellStyle name="Обычный 2 2 2 2 5 3 2" xfId="6084"/>
    <cellStyle name="Обычный 2 2 2 2 5 4" xfId="3268"/>
    <cellStyle name="Обычный 2 2 2 2 5 4 2" xfId="7492"/>
    <cellStyle name="Обычный 2 2 2 2 5 5" xfId="4676"/>
    <cellStyle name="Обычный 2 2 2 2 6" xfId="803"/>
    <cellStyle name="Обычный 2 2 2 2 6 2" xfId="2212"/>
    <cellStyle name="Обычный 2 2 2 2 6 2 2" xfId="6436"/>
    <cellStyle name="Обычный 2 2 2 2 6 3" xfId="3620"/>
    <cellStyle name="Обычный 2 2 2 2 6 3 2" xfId="7844"/>
    <cellStyle name="Обычный 2 2 2 2 6 4" xfId="5028"/>
    <cellStyle name="Обычный 2 2 2 2 7" xfId="1508"/>
    <cellStyle name="Обычный 2 2 2 2 7 2" xfId="5732"/>
    <cellStyle name="Обычный 2 2 2 2 8" xfId="2916"/>
    <cellStyle name="Обычный 2 2 2 2 8 2" xfId="7140"/>
    <cellStyle name="Обычный 2 2 2 2 9" xfId="4324"/>
    <cellStyle name="Обычный 2 2 2 3" xfId="15"/>
    <cellStyle name="Обычный 2 2 2 3 2" xfId="16"/>
    <cellStyle name="Обычный 2 2 2 3 2 2" xfId="17"/>
    <cellStyle name="Обычный 2 2 2 3 2 2 2" xfId="434"/>
    <cellStyle name="Обычный 2 2 2 3 2 2 2 2" xfId="1165"/>
    <cellStyle name="Обычный 2 2 2 3 2 2 2 2 2" xfId="2574"/>
    <cellStyle name="Обычный 2 2 2 3 2 2 2 2 2 2" xfId="6798"/>
    <cellStyle name="Обычный 2 2 2 3 2 2 2 2 3" xfId="3982"/>
    <cellStyle name="Обычный 2 2 2 3 2 2 2 2 3 2" xfId="8206"/>
    <cellStyle name="Обычный 2 2 2 3 2 2 2 2 4" xfId="5390"/>
    <cellStyle name="Обычный 2 2 2 3 2 2 2 3" xfId="1870"/>
    <cellStyle name="Обычный 2 2 2 3 2 2 2 3 2" xfId="6094"/>
    <cellStyle name="Обычный 2 2 2 3 2 2 2 4" xfId="3278"/>
    <cellStyle name="Обычный 2 2 2 3 2 2 2 4 2" xfId="7502"/>
    <cellStyle name="Обычный 2 2 2 3 2 2 2 5" xfId="4686"/>
    <cellStyle name="Обычный 2 2 2 3 2 2 3" xfId="813"/>
    <cellStyle name="Обычный 2 2 2 3 2 2 3 2" xfId="2222"/>
    <cellStyle name="Обычный 2 2 2 3 2 2 3 2 2" xfId="6446"/>
    <cellStyle name="Обычный 2 2 2 3 2 2 3 3" xfId="3630"/>
    <cellStyle name="Обычный 2 2 2 3 2 2 3 3 2" xfId="7854"/>
    <cellStyle name="Обычный 2 2 2 3 2 2 3 4" xfId="5038"/>
    <cellStyle name="Обычный 2 2 2 3 2 2 4" xfId="1518"/>
    <cellStyle name="Обычный 2 2 2 3 2 2 4 2" xfId="5742"/>
    <cellStyle name="Обычный 2 2 2 3 2 2 5" xfId="2926"/>
    <cellStyle name="Обычный 2 2 2 3 2 2 5 2" xfId="7150"/>
    <cellStyle name="Обычный 2 2 2 3 2 2 6" xfId="4334"/>
    <cellStyle name="Обычный 2 2 2 3 2 3" xfId="433"/>
    <cellStyle name="Обычный 2 2 2 3 2 3 2" xfId="1164"/>
    <cellStyle name="Обычный 2 2 2 3 2 3 2 2" xfId="2573"/>
    <cellStyle name="Обычный 2 2 2 3 2 3 2 2 2" xfId="6797"/>
    <cellStyle name="Обычный 2 2 2 3 2 3 2 3" xfId="3981"/>
    <cellStyle name="Обычный 2 2 2 3 2 3 2 3 2" xfId="8205"/>
    <cellStyle name="Обычный 2 2 2 3 2 3 2 4" xfId="5389"/>
    <cellStyle name="Обычный 2 2 2 3 2 3 3" xfId="1869"/>
    <cellStyle name="Обычный 2 2 2 3 2 3 3 2" xfId="6093"/>
    <cellStyle name="Обычный 2 2 2 3 2 3 4" xfId="3277"/>
    <cellStyle name="Обычный 2 2 2 3 2 3 4 2" xfId="7501"/>
    <cellStyle name="Обычный 2 2 2 3 2 3 5" xfId="4685"/>
    <cellStyle name="Обычный 2 2 2 3 2 4" xfId="812"/>
    <cellStyle name="Обычный 2 2 2 3 2 4 2" xfId="2221"/>
    <cellStyle name="Обычный 2 2 2 3 2 4 2 2" xfId="6445"/>
    <cellStyle name="Обычный 2 2 2 3 2 4 3" xfId="3629"/>
    <cellStyle name="Обычный 2 2 2 3 2 4 3 2" xfId="7853"/>
    <cellStyle name="Обычный 2 2 2 3 2 4 4" xfId="5037"/>
    <cellStyle name="Обычный 2 2 2 3 2 5" xfId="1517"/>
    <cellStyle name="Обычный 2 2 2 3 2 5 2" xfId="5741"/>
    <cellStyle name="Обычный 2 2 2 3 2 6" xfId="2925"/>
    <cellStyle name="Обычный 2 2 2 3 2 6 2" xfId="7149"/>
    <cellStyle name="Обычный 2 2 2 3 2 7" xfId="4333"/>
    <cellStyle name="Обычный 2 2 2 3 3" xfId="18"/>
    <cellStyle name="Обычный 2 2 2 3 3 2" xfId="435"/>
    <cellStyle name="Обычный 2 2 2 3 3 2 2" xfId="1166"/>
    <cellStyle name="Обычный 2 2 2 3 3 2 2 2" xfId="2575"/>
    <cellStyle name="Обычный 2 2 2 3 3 2 2 2 2" xfId="6799"/>
    <cellStyle name="Обычный 2 2 2 3 3 2 2 3" xfId="3983"/>
    <cellStyle name="Обычный 2 2 2 3 3 2 2 3 2" xfId="8207"/>
    <cellStyle name="Обычный 2 2 2 3 3 2 2 4" xfId="5391"/>
    <cellStyle name="Обычный 2 2 2 3 3 2 3" xfId="1871"/>
    <cellStyle name="Обычный 2 2 2 3 3 2 3 2" xfId="6095"/>
    <cellStyle name="Обычный 2 2 2 3 3 2 4" xfId="3279"/>
    <cellStyle name="Обычный 2 2 2 3 3 2 4 2" xfId="7503"/>
    <cellStyle name="Обычный 2 2 2 3 3 2 5" xfId="4687"/>
    <cellStyle name="Обычный 2 2 2 3 3 3" xfId="814"/>
    <cellStyle name="Обычный 2 2 2 3 3 3 2" xfId="2223"/>
    <cellStyle name="Обычный 2 2 2 3 3 3 2 2" xfId="6447"/>
    <cellStyle name="Обычный 2 2 2 3 3 3 3" xfId="3631"/>
    <cellStyle name="Обычный 2 2 2 3 3 3 3 2" xfId="7855"/>
    <cellStyle name="Обычный 2 2 2 3 3 3 4" xfId="5039"/>
    <cellStyle name="Обычный 2 2 2 3 3 4" xfId="1519"/>
    <cellStyle name="Обычный 2 2 2 3 3 4 2" xfId="5743"/>
    <cellStyle name="Обычный 2 2 2 3 3 5" xfId="2927"/>
    <cellStyle name="Обычный 2 2 2 3 3 5 2" xfId="7151"/>
    <cellStyle name="Обычный 2 2 2 3 3 6" xfId="4335"/>
    <cellStyle name="Обычный 2 2 2 3 4" xfId="432"/>
    <cellStyle name="Обычный 2 2 2 3 4 2" xfId="1163"/>
    <cellStyle name="Обычный 2 2 2 3 4 2 2" xfId="2572"/>
    <cellStyle name="Обычный 2 2 2 3 4 2 2 2" xfId="6796"/>
    <cellStyle name="Обычный 2 2 2 3 4 2 3" xfId="3980"/>
    <cellStyle name="Обычный 2 2 2 3 4 2 3 2" xfId="8204"/>
    <cellStyle name="Обычный 2 2 2 3 4 2 4" xfId="5388"/>
    <cellStyle name="Обычный 2 2 2 3 4 3" xfId="1868"/>
    <cellStyle name="Обычный 2 2 2 3 4 3 2" xfId="6092"/>
    <cellStyle name="Обычный 2 2 2 3 4 4" xfId="3276"/>
    <cellStyle name="Обычный 2 2 2 3 4 4 2" xfId="7500"/>
    <cellStyle name="Обычный 2 2 2 3 4 5" xfId="4684"/>
    <cellStyle name="Обычный 2 2 2 3 5" xfId="811"/>
    <cellStyle name="Обычный 2 2 2 3 5 2" xfId="2220"/>
    <cellStyle name="Обычный 2 2 2 3 5 2 2" xfId="6444"/>
    <cellStyle name="Обычный 2 2 2 3 5 3" xfId="3628"/>
    <cellStyle name="Обычный 2 2 2 3 5 3 2" xfId="7852"/>
    <cellStyle name="Обычный 2 2 2 3 5 4" xfId="5036"/>
    <cellStyle name="Обычный 2 2 2 3 6" xfId="1516"/>
    <cellStyle name="Обычный 2 2 2 3 6 2" xfId="5740"/>
    <cellStyle name="Обычный 2 2 2 3 7" xfId="2924"/>
    <cellStyle name="Обычный 2 2 2 3 7 2" xfId="7148"/>
    <cellStyle name="Обычный 2 2 2 3 8" xfId="4332"/>
    <cellStyle name="Обычный 2 2 2 4" xfId="19"/>
    <cellStyle name="Обычный 2 2 2 4 2" xfId="20"/>
    <cellStyle name="Обычный 2 2 2 4 2 2" xfId="437"/>
    <cellStyle name="Обычный 2 2 2 4 2 2 2" xfId="1168"/>
    <cellStyle name="Обычный 2 2 2 4 2 2 2 2" xfId="2577"/>
    <cellStyle name="Обычный 2 2 2 4 2 2 2 2 2" xfId="6801"/>
    <cellStyle name="Обычный 2 2 2 4 2 2 2 3" xfId="3985"/>
    <cellStyle name="Обычный 2 2 2 4 2 2 2 3 2" xfId="8209"/>
    <cellStyle name="Обычный 2 2 2 4 2 2 2 4" xfId="5393"/>
    <cellStyle name="Обычный 2 2 2 4 2 2 3" xfId="1873"/>
    <cellStyle name="Обычный 2 2 2 4 2 2 3 2" xfId="6097"/>
    <cellStyle name="Обычный 2 2 2 4 2 2 4" xfId="3281"/>
    <cellStyle name="Обычный 2 2 2 4 2 2 4 2" xfId="7505"/>
    <cellStyle name="Обычный 2 2 2 4 2 2 5" xfId="4689"/>
    <cellStyle name="Обычный 2 2 2 4 2 3" xfId="816"/>
    <cellStyle name="Обычный 2 2 2 4 2 3 2" xfId="2225"/>
    <cellStyle name="Обычный 2 2 2 4 2 3 2 2" xfId="6449"/>
    <cellStyle name="Обычный 2 2 2 4 2 3 3" xfId="3633"/>
    <cellStyle name="Обычный 2 2 2 4 2 3 3 2" xfId="7857"/>
    <cellStyle name="Обычный 2 2 2 4 2 3 4" xfId="5041"/>
    <cellStyle name="Обычный 2 2 2 4 2 4" xfId="1521"/>
    <cellStyle name="Обычный 2 2 2 4 2 4 2" xfId="5745"/>
    <cellStyle name="Обычный 2 2 2 4 2 5" xfId="2929"/>
    <cellStyle name="Обычный 2 2 2 4 2 5 2" xfId="7153"/>
    <cellStyle name="Обычный 2 2 2 4 2 6" xfId="4337"/>
    <cellStyle name="Обычный 2 2 2 4 3" xfId="436"/>
    <cellStyle name="Обычный 2 2 2 4 3 2" xfId="1167"/>
    <cellStyle name="Обычный 2 2 2 4 3 2 2" xfId="2576"/>
    <cellStyle name="Обычный 2 2 2 4 3 2 2 2" xfId="6800"/>
    <cellStyle name="Обычный 2 2 2 4 3 2 3" xfId="3984"/>
    <cellStyle name="Обычный 2 2 2 4 3 2 3 2" xfId="8208"/>
    <cellStyle name="Обычный 2 2 2 4 3 2 4" xfId="5392"/>
    <cellStyle name="Обычный 2 2 2 4 3 3" xfId="1872"/>
    <cellStyle name="Обычный 2 2 2 4 3 3 2" xfId="6096"/>
    <cellStyle name="Обычный 2 2 2 4 3 4" xfId="3280"/>
    <cellStyle name="Обычный 2 2 2 4 3 4 2" xfId="7504"/>
    <cellStyle name="Обычный 2 2 2 4 3 5" xfId="4688"/>
    <cellStyle name="Обычный 2 2 2 4 4" xfId="815"/>
    <cellStyle name="Обычный 2 2 2 4 4 2" xfId="2224"/>
    <cellStyle name="Обычный 2 2 2 4 4 2 2" xfId="6448"/>
    <cellStyle name="Обычный 2 2 2 4 4 3" xfId="3632"/>
    <cellStyle name="Обычный 2 2 2 4 4 3 2" xfId="7856"/>
    <cellStyle name="Обычный 2 2 2 4 4 4" xfId="5040"/>
    <cellStyle name="Обычный 2 2 2 4 5" xfId="1520"/>
    <cellStyle name="Обычный 2 2 2 4 5 2" xfId="5744"/>
    <cellStyle name="Обычный 2 2 2 4 6" xfId="2928"/>
    <cellStyle name="Обычный 2 2 2 4 6 2" xfId="7152"/>
    <cellStyle name="Обычный 2 2 2 4 7" xfId="4336"/>
    <cellStyle name="Обычный 2 2 2 5" xfId="21"/>
    <cellStyle name="Обычный 2 2 2 5 2" xfId="438"/>
    <cellStyle name="Обычный 2 2 2 5 2 2" xfId="1169"/>
    <cellStyle name="Обычный 2 2 2 5 2 2 2" xfId="2578"/>
    <cellStyle name="Обычный 2 2 2 5 2 2 2 2" xfId="6802"/>
    <cellStyle name="Обычный 2 2 2 5 2 2 3" xfId="3986"/>
    <cellStyle name="Обычный 2 2 2 5 2 2 3 2" xfId="8210"/>
    <cellStyle name="Обычный 2 2 2 5 2 2 4" xfId="5394"/>
    <cellStyle name="Обычный 2 2 2 5 2 3" xfId="1874"/>
    <cellStyle name="Обычный 2 2 2 5 2 3 2" xfId="6098"/>
    <cellStyle name="Обычный 2 2 2 5 2 4" xfId="3282"/>
    <cellStyle name="Обычный 2 2 2 5 2 4 2" xfId="7506"/>
    <cellStyle name="Обычный 2 2 2 5 2 5" xfId="4690"/>
    <cellStyle name="Обычный 2 2 2 5 3" xfId="817"/>
    <cellStyle name="Обычный 2 2 2 5 3 2" xfId="2226"/>
    <cellStyle name="Обычный 2 2 2 5 3 2 2" xfId="6450"/>
    <cellStyle name="Обычный 2 2 2 5 3 3" xfId="3634"/>
    <cellStyle name="Обычный 2 2 2 5 3 3 2" xfId="7858"/>
    <cellStyle name="Обычный 2 2 2 5 3 4" xfId="5042"/>
    <cellStyle name="Обычный 2 2 2 5 4" xfId="1522"/>
    <cellStyle name="Обычный 2 2 2 5 4 2" xfId="5746"/>
    <cellStyle name="Обычный 2 2 2 5 5" xfId="2930"/>
    <cellStyle name="Обычный 2 2 2 5 5 2" xfId="7154"/>
    <cellStyle name="Обычный 2 2 2 5 6" xfId="4338"/>
    <cellStyle name="Обычный 2 2 2 6" xfId="423"/>
    <cellStyle name="Обычный 2 2 2 6 2" xfId="1154"/>
    <cellStyle name="Обычный 2 2 2 6 2 2" xfId="2563"/>
    <cellStyle name="Обычный 2 2 2 6 2 2 2" xfId="6787"/>
    <cellStyle name="Обычный 2 2 2 6 2 3" xfId="3971"/>
    <cellStyle name="Обычный 2 2 2 6 2 3 2" xfId="8195"/>
    <cellStyle name="Обычный 2 2 2 6 2 4" xfId="5379"/>
    <cellStyle name="Обычный 2 2 2 6 3" xfId="1859"/>
    <cellStyle name="Обычный 2 2 2 6 3 2" xfId="6083"/>
    <cellStyle name="Обычный 2 2 2 6 4" xfId="3267"/>
    <cellStyle name="Обычный 2 2 2 6 4 2" xfId="7491"/>
    <cellStyle name="Обычный 2 2 2 6 5" xfId="4675"/>
    <cellStyle name="Обычный 2 2 2 7" xfId="802"/>
    <cellStyle name="Обычный 2 2 2 7 2" xfId="2211"/>
    <cellStyle name="Обычный 2 2 2 7 2 2" xfId="6435"/>
    <cellStyle name="Обычный 2 2 2 7 3" xfId="3619"/>
    <cellStyle name="Обычный 2 2 2 7 3 2" xfId="7843"/>
    <cellStyle name="Обычный 2 2 2 7 4" xfId="5027"/>
    <cellStyle name="Обычный 2 2 2 8" xfId="1507"/>
    <cellStyle name="Обычный 2 2 2 8 2" xfId="5731"/>
    <cellStyle name="Обычный 2 2 2 9" xfId="2915"/>
    <cellStyle name="Обычный 2 2 2 9 2" xfId="7139"/>
    <cellStyle name="Обычный 2 2 2_Отчет за 2015 год" xfId="22"/>
    <cellStyle name="Обычный 2 2 3" xfId="23"/>
    <cellStyle name="Обычный 2 2 3 2" xfId="24"/>
    <cellStyle name="Обычный 2 2 3 2 2" xfId="25"/>
    <cellStyle name="Обычный 2 2 3 2 2 2" xfId="26"/>
    <cellStyle name="Обычный 2 2 3 2 2 2 2" xfId="442"/>
    <cellStyle name="Обычный 2 2 3 2 2 2 2 2" xfId="1173"/>
    <cellStyle name="Обычный 2 2 3 2 2 2 2 2 2" xfId="2582"/>
    <cellStyle name="Обычный 2 2 3 2 2 2 2 2 2 2" xfId="6806"/>
    <cellStyle name="Обычный 2 2 3 2 2 2 2 2 3" xfId="3990"/>
    <cellStyle name="Обычный 2 2 3 2 2 2 2 2 3 2" xfId="8214"/>
    <cellStyle name="Обычный 2 2 3 2 2 2 2 2 4" xfId="5398"/>
    <cellStyle name="Обычный 2 2 3 2 2 2 2 3" xfId="1878"/>
    <cellStyle name="Обычный 2 2 3 2 2 2 2 3 2" xfId="6102"/>
    <cellStyle name="Обычный 2 2 3 2 2 2 2 4" xfId="3286"/>
    <cellStyle name="Обычный 2 2 3 2 2 2 2 4 2" xfId="7510"/>
    <cellStyle name="Обычный 2 2 3 2 2 2 2 5" xfId="4694"/>
    <cellStyle name="Обычный 2 2 3 2 2 2 3" xfId="821"/>
    <cellStyle name="Обычный 2 2 3 2 2 2 3 2" xfId="2230"/>
    <cellStyle name="Обычный 2 2 3 2 2 2 3 2 2" xfId="6454"/>
    <cellStyle name="Обычный 2 2 3 2 2 2 3 3" xfId="3638"/>
    <cellStyle name="Обычный 2 2 3 2 2 2 3 3 2" xfId="7862"/>
    <cellStyle name="Обычный 2 2 3 2 2 2 3 4" xfId="5046"/>
    <cellStyle name="Обычный 2 2 3 2 2 2 4" xfId="1526"/>
    <cellStyle name="Обычный 2 2 3 2 2 2 4 2" xfId="5750"/>
    <cellStyle name="Обычный 2 2 3 2 2 2 5" xfId="2934"/>
    <cellStyle name="Обычный 2 2 3 2 2 2 5 2" xfId="7158"/>
    <cellStyle name="Обычный 2 2 3 2 2 2 6" xfId="4342"/>
    <cellStyle name="Обычный 2 2 3 2 2 3" xfId="441"/>
    <cellStyle name="Обычный 2 2 3 2 2 3 2" xfId="1172"/>
    <cellStyle name="Обычный 2 2 3 2 2 3 2 2" xfId="2581"/>
    <cellStyle name="Обычный 2 2 3 2 2 3 2 2 2" xfId="6805"/>
    <cellStyle name="Обычный 2 2 3 2 2 3 2 3" xfId="3989"/>
    <cellStyle name="Обычный 2 2 3 2 2 3 2 3 2" xfId="8213"/>
    <cellStyle name="Обычный 2 2 3 2 2 3 2 4" xfId="5397"/>
    <cellStyle name="Обычный 2 2 3 2 2 3 3" xfId="1877"/>
    <cellStyle name="Обычный 2 2 3 2 2 3 3 2" xfId="6101"/>
    <cellStyle name="Обычный 2 2 3 2 2 3 4" xfId="3285"/>
    <cellStyle name="Обычный 2 2 3 2 2 3 4 2" xfId="7509"/>
    <cellStyle name="Обычный 2 2 3 2 2 3 5" xfId="4693"/>
    <cellStyle name="Обычный 2 2 3 2 2 4" xfId="820"/>
    <cellStyle name="Обычный 2 2 3 2 2 4 2" xfId="2229"/>
    <cellStyle name="Обычный 2 2 3 2 2 4 2 2" xfId="6453"/>
    <cellStyle name="Обычный 2 2 3 2 2 4 3" xfId="3637"/>
    <cellStyle name="Обычный 2 2 3 2 2 4 3 2" xfId="7861"/>
    <cellStyle name="Обычный 2 2 3 2 2 4 4" xfId="5045"/>
    <cellStyle name="Обычный 2 2 3 2 2 5" xfId="1525"/>
    <cellStyle name="Обычный 2 2 3 2 2 5 2" xfId="5749"/>
    <cellStyle name="Обычный 2 2 3 2 2 6" xfId="2933"/>
    <cellStyle name="Обычный 2 2 3 2 2 6 2" xfId="7157"/>
    <cellStyle name="Обычный 2 2 3 2 2 7" xfId="4341"/>
    <cellStyle name="Обычный 2 2 3 2 3" xfId="27"/>
    <cellStyle name="Обычный 2 2 3 2 3 2" xfId="443"/>
    <cellStyle name="Обычный 2 2 3 2 3 2 2" xfId="1174"/>
    <cellStyle name="Обычный 2 2 3 2 3 2 2 2" xfId="2583"/>
    <cellStyle name="Обычный 2 2 3 2 3 2 2 2 2" xfId="6807"/>
    <cellStyle name="Обычный 2 2 3 2 3 2 2 3" xfId="3991"/>
    <cellStyle name="Обычный 2 2 3 2 3 2 2 3 2" xfId="8215"/>
    <cellStyle name="Обычный 2 2 3 2 3 2 2 4" xfId="5399"/>
    <cellStyle name="Обычный 2 2 3 2 3 2 3" xfId="1879"/>
    <cellStyle name="Обычный 2 2 3 2 3 2 3 2" xfId="6103"/>
    <cellStyle name="Обычный 2 2 3 2 3 2 4" xfId="3287"/>
    <cellStyle name="Обычный 2 2 3 2 3 2 4 2" xfId="7511"/>
    <cellStyle name="Обычный 2 2 3 2 3 2 5" xfId="4695"/>
    <cellStyle name="Обычный 2 2 3 2 3 3" xfId="822"/>
    <cellStyle name="Обычный 2 2 3 2 3 3 2" xfId="2231"/>
    <cellStyle name="Обычный 2 2 3 2 3 3 2 2" xfId="6455"/>
    <cellStyle name="Обычный 2 2 3 2 3 3 3" xfId="3639"/>
    <cellStyle name="Обычный 2 2 3 2 3 3 3 2" xfId="7863"/>
    <cellStyle name="Обычный 2 2 3 2 3 3 4" xfId="5047"/>
    <cellStyle name="Обычный 2 2 3 2 3 4" xfId="1527"/>
    <cellStyle name="Обычный 2 2 3 2 3 4 2" xfId="5751"/>
    <cellStyle name="Обычный 2 2 3 2 3 5" xfId="2935"/>
    <cellStyle name="Обычный 2 2 3 2 3 5 2" xfId="7159"/>
    <cellStyle name="Обычный 2 2 3 2 3 6" xfId="4343"/>
    <cellStyle name="Обычный 2 2 3 2 4" xfId="440"/>
    <cellStyle name="Обычный 2 2 3 2 4 2" xfId="1171"/>
    <cellStyle name="Обычный 2 2 3 2 4 2 2" xfId="2580"/>
    <cellStyle name="Обычный 2 2 3 2 4 2 2 2" xfId="6804"/>
    <cellStyle name="Обычный 2 2 3 2 4 2 3" xfId="3988"/>
    <cellStyle name="Обычный 2 2 3 2 4 2 3 2" xfId="8212"/>
    <cellStyle name="Обычный 2 2 3 2 4 2 4" xfId="5396"/>
    <cellStyle name="Обычный 2 2 3 2 4 3" xfId="1876"/>
    <cellStyle name="Обычный 2 2 3 2 4 3 2" xfId="6100"/>
    <cellStyle name="Обычный 2 2 3 2 4 4" xfId="3284"/>
    <cellStyle name="Обычный 2 2 3 2 4 4 2" xfId="7508"/>
    <cellStyle name="Обычный 2 2 3 2 4 5" xfId="4692"/>
    <cellStyle name="Обычный 2 2 3 2 5" xfId="819"/>
    <cellStyle name="Обычный 2 2 3 2 5 2" xfId="2228"/>
    <cellStyle name="Обычный 2 2 3 2 5 2 2" xfId="6452"/>
    <cellStyle name="Обычный 2 2 3 2 5 3" xfId="3636"/>
    <cellStyle name="Обычный 2 2 3 2 5 3 2" xfId="7860"/>
    <cellStyle name="Обычный 2 2 3 2 5 4" xfId="5044"/>
    <cellStyle name="Обычный 2 2 3 2 6" xfId="1524"/>
    <cellStyle name="Обычный 2 2 3 2 6 2" xfId="5748"/>
    <cellStyle name="Обычный 2 2 3 2 7" xfId="2932"/>
    <cellStyle name="Обычный 2 2 3 2 7 2" xfId="7156"/>
    <cellStyle name="Обычный 2 2 3 2 8" xfId="4340"/>
    <cellStyle name="Обычный 2 2 3 3" xfId="28"/>
    <cellStyle name="Обычный 2 2 3 3 2" xfId="29"/>
    <cellStyle name="Обычный 2 2 3 3 2 2" xfId="445"/>
    <cellStyle name="Обычный 2 2 3 3 2 2 2" xfId="1176"/>
    <cellStyle name="Обычный 2 2 3 3 2 2 2 2" xfId="2585"/>
    <cellStyle name="Обычный 2 2 3 3 2 2 2 2 2" xfId="6809"/>
    <cellStyle name="Обычный 2 2 3 3 2 2 2 3" xfId="3993"/>
    <cellStyle name="Обычный 2 2 3 3 2 2 2 3 2" xfId="8217"/>
    <cellStyle name="Обычный 2 2 3 3 2 2 2 4" xfId="5401"/>
    <cellStyle name="Обычный 2 2 3 3 2 2 3" xfId="1881"/>
    <cellStyle name="Обычный 2 2 3 3 2 2 3 2" xfId="6105"/>
    <cellStyle name="Обычный 2 2 3 3 2 2 4" xfId="3289"/>
    <cellStyle name="Обычный 2 2 3 3 2 2 4 2" xfId="7513"/>
    <cellStyle name="Обычный 2 2 3 3 2 2 5" xfId="4697"/>
    <cellStyle name="Обычный 2 2 3 3 2 3" xfId="824"/>
    <cellStyle name="Обычный 2 2 3 3 2 3 2" xfId="2233"/>
    <cellStyle name="Обычный 2 2 3 3 2 3 2 2" xfId="6457"/>
    <cellStyle name="Обычный 2 2 3 3 2 3 3" xfId="3641"/>
    <cellStyle name="Обычный 2 2 3 3 2 3 3 2" xfId="7865"/>
    <cellStyle name="Обычный 2 2 3 3 2 3 4" xfId="5049"/>
    <cellStyle name="Обычный 2 2 3 3 2 4" xfId="1529"/>
    <cellStyle name="Обычный 2 2 3 3 2 4 2" xfId="5753"/>
    <cellStyle name="Обычный 2 2 3 3 2 5" xfId="2937"/>
    <cellStyle name="Обычный 2 2 3 3 2 5 2" xfId="7161"/>
    <cellStyle name="Обычный 2 2 3 3 2 6" xfId="4345"/>
    <cellStyle name="Обычный 2 2 3 3 3" xfId="444"/>
    <cellStyle name="Обычный 2 2 3 3 3 2" xfId="1175"/>
    <cellStyle name="Обычный 2 2 3 3 3 2 2" xfId="2584"/>
    <cellStyle name="Обычный 2 2 3 3 3 2 2 2" xfId="6808"/>
    <cellStyle name="Обычный 2 2 3 3 3 2 3" xfId="3992"/>
    <cellStyle name="Обычный 2 2 3 3 3 2 3 2" xfId="8216"/>
    <cellStyle name="Обычный 2 2 3 3 3 2 4" xfId="5400"/>
    <cellStyle name="Обычный 2 2 3 3 3 3" xfId="1880"/>
    <cellStyle name="Обычный 2 2 3 3 3 3 2" xfId="6104"/>
    <cellStyle name="Обычный 2 2 3 3 3 4" xfId="3288"/>
    <cellStyle name="Обычный 2 2 3 3 3 4 2" xfId="7512"/>
    <cellStyle name="Обычный 2 2 3 3 3 5" xfId="4696"/>
    <cellStyle name="Обычный 2 2 3 3 4" xfId="823"/>
    <cellStyle name="Обычный 2 2 3 3 4 2" xfId="2232"/>
    <cellStyle name="Обычный 2 2 3 3 4 2 2" xfId="6456"/>
    <cellStyle name="Обычный 2 2 3 3 4 3" xfId="3640"/>
    <cellStyle name="Обычный 2 2 3 3 4 3 2" xfId="7864"/>
    <cellStyle name="Обычный 2 2 3 3 4 4" xfId="5048"/>
    <cellStyle name="Обычный 2 2 3 3 5" xfId="1528"/>
    <cellStyle name="Обычный 2 2 3 3 5 2" xfId="5752"/>
    <cellStyle name="Обычный 2 2 3 3 6" xfId="2936"/>
    <cellStyle name="Обычный 2 2 3 3 6 2" xfId="7160"/>
    <cellStyle name="Обычный 2 2 3 3 7" xfId="4344"/>
    <cellStyle name="Обычный 2 2 3 4" xfId="30"/>
    <cellStyle name="Обычный 2 2 3 4 2" xfId="446"/>
    <cellStyle name="Обычный 2 2 3 4 2 2" xfId="1177"/>
    <cellStyle name="Обычный 2 2 3 4 2 2 2" xfId="2586"/>
    <cellStyle name="Обычный 2 2 3 4 2 2 2 2" xfId="6810"/>
    <cellStyle name="Обычный 2 2 3 4 2 2 3" xfId="3994"/>
    <cellStyle name="Обычный 2 2 3 4 2 2 3 2" xfId="8218"/>
    <cellStyle name="Обычный 2 2 3 4 2 2 4" xfId="5402"/>
    <cellStyle name="Обычный 2 2 3 4 2 3" xfId="1882"/>
    <cellStyle name="Обычный 2 2 3 4 2 3 2" xfId="6106"/>
    <cellStyle name="Обычный 2 2 3 4 2 4" xfId="3290"/>
    <cellStyle name="Обычный 2 2 3 4 2 4 2" xfId="7514"/>
    <cellStyle name="Обычный 2 2 3 4 2 5" xfId="4698"/>
    <cellStyle name="Обычный 2 2 3 4 3" xfId="825"/>
    <cellStyle name="Обычный 2 2 3 4 3 2" xfId="2234"/>
    <cellStyle name="Обычный 2 2 3 4 3 2 2" xfId="6458"/>
    <cellStyle name="Обычный 2 2 3 4 3 3" xfId="3642"/>
    <cellStyle name="Обычный 2 2 3 4 3 3 2" xfId="7866"/>
    <cellStyle name="Обычный 2 2 3 4 3 4" xfId="5050"/>
    <cellStyle name="Обычный 2 2 3 4 4" xfId="1530"/>
    <cellStyle name="Обычный 2 2 3 4 4 2" xfId="5754"/>
    <cellStyle name="Обычный 2 2 3 4 5" xfId="2938"/>
    <cellStyle name="Обычный 2 2 3 4 5 2" xfId="7162"/>
    <cellStyle name="Обычный 2 2 3 4 6" xfId="4346"/>
    <cellStyle name="Обычный 2 2 3 5" xfId="439"/>
    <cellStyle name="Обычный 2 2 3 5 2" xfId="1170"/>
    <cellStyle name="Обычный 2 2 3 5 2 2" xfId="2579"/>
    <cellStyle name="Обычный 2 2 3 5 2 2 2" xfId="6803"/>
    <cellStyle name="Обычный 2 2 3 5 2 3" xfId="3987"/>
    <cellStyle name="Обычный 2 2 3 5 2 3 2" xfId="8211"/>
    <cellStyle name="Обычный 2 2 3 5 2 4" xfId="5395"/>
    <cellStyle name="Обычный 2 2 3 5 3" xfId="1875"/>
    <cellStyle name="Обычный 2 2 3 5 3 2" xfId="6099"/>
    <cellStyle name="Обычный 2 2 3 5 4" xfId="3283"/>
    <cellStyle name="Обычный 2 2 3 5 4 2" xfId="7507"/>
    <cellStyle name="Обычный 2 2 3 5 5" xfId="4691"/>
    <cellStyle name="Обычный 2 2 3 6" xfId="818"/>
    <cellStyle name="Обычный 2 2 3 6 2" xfId="2227"/>
    <cellStyle name="Обычный 2 2 3 6 2 2" xfId="6451"/>
    <cellStyle name="Обычный 2 2 3 6 3" xfId="3635"/>
    <cellStyle name="Обычный 2 2 3 6 3 2" xfId="7859"/>
    <cellStyle name="Обычный 2 2 3 6 4" xfId="5043"/>
    <cellStyle name="Обычный 2 2 3 7" xfId="1523"/>
    <cellStyle name="Обычный 2 2 3 7 2" xfId="5747"/>
    <cellStyle name="Обычный 2 2 3 8" xfId="2931"/>
    <cellStyle name="Обычный 2 2 3 8 2" xfId="7155"/>
    <cellStyle name="Обычный 2 2 3 9" xfId="4339"/>
    <cellStyle name="Обычный 2 2 4" xfId="31"/>
    <cellStyle name="Обычный 2 2 4 2" xfId="32"/>
    <cellStyle name="Обычный 2 2 4 2 2" xfId="33"/>
    <cellStyle name="Обычный 2 2 4 2 2 2" xfId="449"/>
    <cellStyle name="Обычный 2 2 4 2 2 2 2" xfId="1180"/>
    <cellStyle name="Обычный 2 2 4 2 2 2 2 2" xfId="2589"/>
    <cellStyle name="Обычный 2 2 4 2 2 2 2 2 2" xfId="6813"/>
    <cellStyle name="Обычный 2 2 4 2 2 2 2 3" xfId="3997"/>
    <cellStyle name="Обычный 2 2 4 2 2 2 2 3 2" xfId="8221"/>
    <cellStyle name="Обычный 2 2 4 2 2 2 2 4" xfId="5405"/>
    <cellStyle name="Обычный 2 2 4 2 2 2 3" xfId="1885"/>
    <cellStyle name="Обычный 2 2 4 2 2 2 3 2" xfId="6109"/>
    <cellStyle name="Обычный 2 2 4 2 2 2 4" xfId="3293"/>
    <cellStyle name="Обычный 2 2 4 2 2 2 4 2" xfId="7517"/>
    <cellStyle name="Обычный 2 2 4 2 2 2 5" xfId="4701"/>
    <cellStyle name="Обычный 2 2 4 2 2 3" xfId="828"/>
    <cellStyle name="Обычный 2 2 4 2 2 3 2" xfId="2237"/>
    <cellStyle name="Обычный 2 2 4 2 2 3 2 2" xfId="6461"/>
    <cellStyle name="Обычный 2 2 4 2 2 3 3" xfId="3645"/>
    <cellStyle name="Обычный 2 2 4 2 2 3 3 2" xfId="7869"/>
    <cellStyle name="Обычный 2 2 4 2 2 3 4" xfId="5053"/>
    <cellStyle name="Обычный 2 2 4 2 2 4" xfId="1533"/>
    <cellStyle name="Обычный 2 2 4 2 2 4 2" xfId="5757"/>
    <cellStyle name="Обычный 2 2 4 2 2 5" xfId="2941"/>
    <cellStyle name="Обычный 2 2 4 2 2 5 2" xfId="7165"/>
    <cellStyle name="Обычный 2 2 4 2 2 6" xfId="4349"/>
    <cellStyle name="Обычный 2 2 4 2 3" xfId="448"/>
    <cellStyle name="Обычный 2 2 4 2 3 2" xfId="1179"/>
    <cellStyle name="Обычный 2 2 4 2 3 2 2" xfId="2588"/>
    <cellStyle name="Обычный 2 2 4 2 3 2 2 2" xfId="6812"/>
    <cellStyle name="Обычный 2 2 4 2 3 2 3" xfId="3996"/>
    <cellStyle name="Обычный 2 2 4 2 3 2 3 2" xfId="8220"/>
    <cellStyle name="Обычный 2 2 4 2 3 2 4" xfId="5404"/>
    <cellStyle name="Обычный 2 2 4 2 3 3" xfId="1884"/>
    <cellStyle name="Обычный 2 2 4 2 3 3 2" xfId="6108"/>
    <cellStyle name="Обычный 2 2 4 2 3 4" xfId="3292"/>
    <cellStyle name="Обычный 2 2 4 2 3 4 2" xfId="7516"/>
    <cellStyle name="Обычный 2 2 4 2 3 5" xfId="4700"/>
    <cellStyle name="Обычный 2 2 4 2 4" xfId="827"/>
    <cellStyle name="Обычный 2 2 4 2 4 2" xfId="2236"/>
    <cellStyle name="Обычный 2 2 4 2 4 2 2" xfId="6460"/>
    <cellStyle name="Обычный 2 2 4 2 4 3" xfId="3644"/>
    <cellStyle name="Обычный 2 2 4 2 4 3 2" xfId="7868"/>
    <cellStyle name="Обычный 2 2 4 2 4 4" xfId="5052"/>
    <cellStyle name="Обычный 2 2 4 2 5" xfId="1532"/>
    <cellStyle name="Обычный 2 2 4 2 5 2" xfId="5756"/>
    <cellStyle name="Обычный 2 2 4 2 6" xfId="2940"/>
    <cellStyle name="Обычный 2 2 4 2 6 2" xfId="7164"/>
    <cellStyle name="Обычный 2 2 4 2 7" xfId="4348"/>
    <cellStyle name="Обычный 2 2 4 3" xfId="34"/>
    <cellStyle name="Обычный 2 2 4 3 2" xfId="450"/>
    <cellStyle name="Обычный 2 2 4 3 2 2" xfId="1181"/>
    <cellStyle name="Обычный 2 2 4 3 2 2 2" xfId="2590"/>
    <cellStyle name="Обычный 2 2 4 3 2 2 2 2" xfId="6814"/>
    <cellStyle name="Обычный 2 2 4 3 2 2 3" xfId="3998"/>
    <cellStyle name="Обычный 2 2 4 3 2 2 3 2" xfId="8222"/>
    <cellStyle name="Обычный 2 2 4 3 2 2 4" xfId="5406"/>
    <cellStyle name="Обычный 2 2 4 3 2 3" xfId="1886"/>
    <cellStyle name="Обычный 2 2 4 3 2 3 2" xfId="6110"/>
    <cellStyle name="Обычный 2 2 4 3 2 4" xfId="3294"/>
    <cellStyle name="Обычный 2 2 4 3 2 4 2" xfId="7518"/>
    <cellStyle name="Обычный 2 2 4 3 2 5" xfId="4702"/>
    <cellStyle name="Обычный 2 2 4 3 3" xfId="829"/>
    <cellStyle name="Обычный 2 2 4 3 3 2" xfId="2238"/>
    <cellStyle name="Обычный 2 2 4 3 3 2 2" xfId="6462"/>
    <cellStyle name="Обычный 2 2 4 3 3 3" xfId="3646"/>
    <cellStyle name="Обычный 2 2 4 3 3 3 2" xfId="7870"/>
    <cellStyle name="Обычный 2 2 4 3 3 4" xfId="5054"/>
    <cellStyle name="Обычный 2 2 4 3 4" xfId="1534"/>
    <cellStyle name="Обычный 2 2 4 3 4 2" xfId="5758"/>
    <cellStyle name="Обычный 2 2 4 3 5" xfId="2942"/>
    <cellStyle name="Обычный 2 2 4 3 5 2" xfId="7166"/>
    <cellStyle name="Обычный 2 2 4 3 6" xfId="4350"/>
    <cellStyle name="Обычный 2 2 4 4" xfId="447"/>
    <cellStyle name="Обычный 2 2 4 4 2" xfId="1178"/>
    <cellStyle name="Обычный 2 2 4 4 2 2" xfId="2587"/>
    <cellStyle name="Обычный 2 2 4 4 2 2 2" xfId="6811"/>
    <cellStyle name="Обычный 2 2 4 4 2 3" xfId="3995"/>
    <cellStyle name="Обычный 2 2 4 4 2 3 2" xfId="8219"/>
    <cellStyle name="Обычный 2 2 4 4 2 4" xfId="5403"/>
    <cellStyle name="Обычный 2 2 4 4 3" xfId="1883"/>
    <cellStyle name="Обычный 2 2 4 4 3 2" xfId="6107"/>
    <cellStyle name="Обычный 2 2 4 4 4" xfId="3291"/>
    <cellStyle name="Обычный 2 2 4 4 4 2" xfId="7515"/>
    <cellStyle name="Обычный 2 2 4 4 5" xfId="4699"/>
    <cellStyle name="Обычный 2 2 4 5" xfId="826"/>
    <cellStyle name="Обычный 2 2 4 5 2" xfId="2235"/>
    <cellStyle name="Обычный 2 2 4 5 2 2" xfId="6459"/>
    <cellStyle name="Обычный 2 2 4 5 3" xfId="3643"/>
    <cellStyle name="Обычный 2 2 4 5 3 2" xfId="7867"/>
    <cellStyle name="Обычный 2 2 4 5 4" xfId="5051"/>
    <cellStyle name="Обычный 2 2 4 6" xfId="1531"/>
    <cellStyle name="Обычный 2 2 4 6 2" xfId="5755"/>
    <cellStyle name="Обычный 2 2 4 7" xfId="2939"/>
    <cellStyle name="Обычный 2 2 4 7 2" xfId="7163"/>
    <cellStyle name="Обычный 2 2 4 8" xfId="4347"/>
    <cellStyle name="Обычный 2 2 5" xfId="35"/>
    <cellStyle name="Обычный 2 2 5 2" xfId="36"/>
    <cellStyle name="Обычный 2 2 5 2 2" xfId="452"/>
    <cellStyle name="Обычный 2 2 5 2 2 2" xfId="1183"/>
    <cellStyle name="Обычный 2 2 5 2 2 2 2" xfId="2592"/>
    <cellStyle name="Обычный 2 2 5 2 2 2 2 2" xfId="6816"/>
    <cellStyle name="Обычный 2 2 5 2 2 2 3" xfId="4000"/>
    <cellStyle name="Обычный 2 2 5 2 2 2 3 2" xfId="8224"/>
    <cellStyle name="Обычный 2 2 5 2 2 2 4" xfId="5408"/>
    <cellStyle name="Обычный 2 2 5 2 2 3" xfId="1888"/>
    <cellStyle name="Обычный 2 2 5 2 2 3 2" xfId="6112"/>
    <cellStyle name="Обычный 2 2 5 2 2 4" xfId="3296"/>
    <cellStyle name="Обычный 2 2 5 2 2 4 2" xfId="7520"/>
    <cellStyle name="Обычный 2 2 5 2 2 5" xfId="4704"/>
    <cellStyle name="Обычный 2 2 5 2 3" xfId="831"/>
    <cellStyle name="Обычный 2 2 5 2 3 2" xfId="2240"/>
    <cellStyle name="Обычный 2 2 5 2 3 2 2" xfId="6464"/>
    <cellStyle name="Обычный 2 2 5 2 3 3" xfId="3648"/>
    <cellStyle name="Обычный 2 2 5 2 3 3 2" xfId="7872"/>
    <cellStyle name="Обычный 2 2 5 2 3 4" xfId="5056"/>
    <cellStyle name="Обычный 2 2 5 2 4" xfId="1536"/>
    <cellStyle name="Обычный 2 2 5 2 4 2" xfId="5760"/>
    <cellStyle name="Обычный 2 2 5 2 5" xfId="2944"/>
    <cellStyle name="Обычный 2 2 5 2 5 2" xfId="7168"/>
    <cellStyle name="Обычный 2 2 5 2 6" xfId="4352"/>
    <cellStyle name="Обычный 2 2 5 3" xfId="451"/>
    <cellStyle name="Обычный 2 2 5 3 2" xfId="1182"/>
    <cellStyle name="Обычный 2 2 5 3 2 2" xfId="2591"/>
    <cellStyle name="Обычный 2 2 5 3 2 2 2" xfId="6815"/>
    <cellStyle name="Обычный 2 2 5 3 2 3" xfId="3999"/>
    <cellStyle name="Обычный 2 2 5 3 2 3 2" xfId="8223"/>
    <cellStyle name="Обычный 2 2 5 3 2 4" xfId="5407"/>
    <cellStyle name="Обычный 2 2 5 3 3" xfId="1887"/>
    <cellStyle name="Обычный 2 2 5 3 3 2" xfId="6111"/>
    <cellStyle name="Обычный 2 2 5 3 4" xfId="3295"/>
    <cellStyle name="Обычный 2 2 5 3 4 2" xfId="7519"/>
    <cellStyle name="Обычный 2 2 5 3 5" xfId="4703"/>
    <cellStyle name="Обычный 2 2 5 4" xfId="830"/>
    <cellStyle name="Обычный 2 2 5 4 2" xfId="2239"/>
    <cellStyle name="Обычный 2 2 5 4 2 2" xfId="6463"/>
    <cellStyle name="Обычный 2 2 5 4 3" xfId="3647"/>
    <cellStyle name="Обычный 2 2 5 4 3 2" xfId="7871"/>
    <cellStyle name="Обычный 2 2 5 4 4" xfId="5055"/>
    <cellStyle name="Обычный 2 2 5 5" xfId="1535"/>
    <cellStyle name="Обычный 2 2 5 5 2" xfId="5759"/>
    <cellStyle name="Обычный 2 2 5 6" xfId="2943"/>
    <cellStyle name="Обычный 2 2 5 6 2" xfId="7167"/>
    <cellStyle name="Обычный 2 2 5 7" xfId="4351"/>
    <cellStyle name="Обычный 2 2 6" xfId="37"/>
    <cellStyle name="Обычный 2 2 6 2" xfId="453"/>
    <cellStyle name="Обычный 2 2 6 2 2" xfId="1184"/>
    <cellStyle name="Обычный 2 2 6 2 2 2" xfId="2593"/>
    <cellStyle name="Обычный 2 2 6 2 2 2 2" xfId="6817"/>
    <cellStyle name="Обычный 2 2 6 2 2 3" xfId="4001"/>
    <cellStyle name="Обычный 2 2 6 2 2 3 2" xfId="8225"/>
    <cellStyle name="Обычный 2 2 6 2 2 4" xfId="5409"/>
    <cellStyle name="Обычный 2 2 6 2 3" xfId="1889"/>
    <cellStyle name="Обычный 2 2 6 2 3 2" xfId="6113"/>
    <cellStyle name="Обычный 2 2 6 2 4" xfId="3297"/>
    <cellStyle name="Обычный 2 2 6 2 4 2" xfId="7521"/>
    <cellStyle name="Обычный 2 2 6 2 5" xfId="4705"/>
    <cellStyle name="Обычный 2 2 6 3" xfId="832"/>
    <cellStyle name="Обычный 2 2 6 3 2" xfId="2241"/>
    <cellStyle name="Обычный 2 2 6 3 2 2" xfId="6465"/>
    <cellStyle name="Обычный 2 2 6 3 3" xfId="3649"/>
    <cellStyle name="Обычный 2 2 6 3 3 2" xfId="7873"/>
    <cellStyle name="Обычный 2 2 6 3 4" xfId="5057"/>
    <cellStyle name="Обычный 2 2 6 4" xfId="1537"/>
    <cellStyle name="Обычный 2 2 6 4 2" xfId="5761"/>
    <cellStyle name="Обычный 2 2 6 5" xfId="2945"/>
    <cellStyle name="Обычный 2 2 6 5 2" xfId="7169"/>
    <cellStyle name="Обычный 2 2 6 6" xfId="4353"/>
    <cellStyle name="Обычный 2 2 7" xfId="422"/>
    <cellStyle name="Обычный 2 2 7 2" xfId="1153"/>
    <cellStyle name="Обычный 2 2 7 2 2" xfId="2562"/>
    <cellStyle name="Обычный 2 2 7 2 2 2" xfId="6786"/>
    <cellStyle name="Обычный 2 2 7 2 3" xfId="3970"/>
    <cellStyle name="Обычный 2 2 7 2 3 2" xfId="8194"/>
    <cellStyle name="Обычный 2 2 7 2 4" xfId="5378"/>
    <cellStyle name="Обычный 2 2 7 3" xfId="1858"/>
    <cellStyle name="Обычный 2 2 7 3 2" xfId="6082"/>
    <cellStyle name="Обычный 2 2 7 4" xfId="3266"/>
    <cellStyle name="Обычный 2 2 7 4 2" xfId="7490"/>
    <cellStyle name="Обычный 2 2 7 5" xfId="4674"/>
    <cellStyle name="Обычный 2 2 8" xfId="801"/>
    <cellStyle name="Обычный 2 2 8 2" xfId="2210"/>
    <cellStyle name="Обычный 2 2 8 2 2" xfId="6434"/>
    <cellStyle name="Обычный 2 2 8 3" xfId="3618"/>
    <cellStyle name="Обычный 2 2 8 3 2" xfId="7842"/>
    <cellStyle name="Обычный 2 2 8 4" xfId="5026"/>
    <cellStyle name="Обычный 2 2 9" xfId="1506"/>
    <cellStyle name="Обычный 2 2 9 2" xfId="5730"/>
    <cellStyle name="Обычный 2 2_Отчет за 2015 год" xfId="38"/>
    <cellStyle name="Обычный 2 3" xfId="39"/>
    <cellStyle name="Обычный 2 3 10" xfId="2946"/>
    <cellStyle name="Обычный 2 3 10 2" xfId="7170"/>
    <cellStyle name="Обычный 2 3 11" xfId="4354"/>
    <cellStyle name="Обычный 2 3 2" xfId="40"/>
    <cellStyle name="Обычный 2 3 2 10" xfId="4355"/>
    <cellStyle name="Обычный 2 3 2 2" xfId="41"/>
    <cellStyle name="Обычный 2 3 2 2 2" xfId="42"/>
    <cellStyle name="Обычный 2 3 2 2 2 2" xfId="43"/>
    <cellStyle name="Обычный 2 3 2 2 2 2 2" xfId="44"/>
    <cellStyle name="Обычный 2 3 2 2 2 2 2 2" xfId="459"/>
    <cellStyle name="Обычный 2 3 2 2 2 2 2 2 2" xfId="1190"/>
    <cellStyle name="Обычный 2 3 2 2 2 2 2 2 2 2" xfId="2599"/>
    <cellStyle name="Обычный 2 3 2 2 2 2 2 2 2 2 2" xfId="6823"/>
    <cellStyle name="Обычный 2 3 2 2 2 2 2 2 2 3" xfId="4007"/>
    <cellStyle name="Обычный 2 3 2 2 2 2 2 2 2 3 2" xfId="8231"/>
    <cellStyle name="Обычный 2 3 2 2 2 2 2 2 2 4" xfId="5415"/>
    <cellStyle name="Обычный 2 3 2 2 2 2 2 2 3" xfId="1895"/>
    <cellStyle name="Обычный 2 3 2 2 2 2 2 2 3 2" xfId="6119"/>
    <cellStyle name="Обычный 2 3 2 2 2 2 2 2 4" xfId="3303"/>
    <cellStyle name="Обычный 2 3 2 2 2 2 2 2 4 2" xfId="7527"/>
    <cellStyle name="Обычный 2 3 2 2 2 2 2 2 5" xfId="4711"/>
    <cellStyle name="Обычный 2 3 2 2 2 2 2 3" xfId="838"/>
    <cellStyle name="Обычный 2 3 2 2 2 2 2 3 2" xfId="2247"/>
    <cellStyle name="Обычный 2 3 2 2 2 2 2 3 2 2" xfId="6471"/>
    <cellStyle name="Обычный 2 3 2 2 2 2 2 3 3" xfId="3655"/>
    <cellStyle name="Обычный 2 3 2 2 2 2 2 3 3 2" xfId="7879"/>
    <cellStyle name="Обычный 2 3 2 2 2 2 2 3 4" xfId="5063"/>
    <cellStyle name="Обычный 2 3 2 2 2 2 2 4" xfId="1543"/>
    <cellStyle name="Обычный 2 3 2 2 2 2 2 4 2" xfId="5767"/>
    <cellStyle name="Обычный 2 3 2 2 2 2 2 5" xfId="2951"/>
    <cellStyle name="Обычный 2 3 2 2 2 2 2 5 2" xfId="7175"/>
    <cellStyle name="Обычный 2 3 2 2 2 2 2 6" xfId="4359"/>
    <cellStyle name="Обычный 2 3 2 2 2 2 3" xfId="458"/>
    <cellStyle name="Обычный 2 3 2 2 2 2 3 2" xfId="1189"/>
    <cellStyle name="Обычный 2 3 2 2 2 2 3 2 2" xfId="2598"/>
    <cellStyle name="Обычный 2 3 2 2 2 2 3 2 2 2" xfId="6822"/>
    <cellStyle name="Обычный 2 3 2 2 2 2 3 2 3" xfId="4006"/>
    <cellStyle name="Обычный 2 3 2 2 2 2 3 2 3 2" xfId="8230"/>
    <cellStyle name="Обычный 2 3 2 2 2 2 3 2 4" xfId="5414"/>
    <cellStyle name="Обычный 2 3 2 2 2 2 3 3" xfId="1894"/>
    <cellStyle name="Обычный 2 3 2 2 2 2 3 3 2" xfId="6118"/>
    <cellStyle name="Обычный 2 3 2 2 2 2 3 4" xfId="3302"/>
    <cellStyle name="Обычный 2 3 2 2 2 2 3 4 2" xfId="7526"/>
    <cellStyle name="Обычный 2 3 2 2 2 2 3 5" xfId="4710"/>
    <cellStyle name="Обычный 2 3 2 2 2 2 4" xfId="837"/>
    <cellStyle name="Обычный 2 3 2 2 2 2 4 2" xfId="2246"/>
    <cellStyle name="Обычный 2 3 2 2 2 2 4 2 2" xfId="6470"/>
    <cellStyle name="Обычный 2 3 2 2 2 2 4 3" xfId="3654"/>
    <cellStyle name="Обычный 2 3 2 2 2 2 4 3 2" xfId="7878"/>
    <cellStyle name="Обычный 2 3 2 2 2 2 4 4" xfId="5062"/>
    <cellStyle name="Обычный 2 3 2 2 2 2 5" xfId="1542"/>
    <cellStyle name="Обычный 2 3 2 2 2 2 5 2" xfId="5766"/>
    <cellStyle name="Обычный 2 3 2 2 2 2 6" xfId="2950"/>
    <cellStyle name="Обычный 2 3 2 2 2 2 6 2" xfId="7174"/>
    <cellStyle name="Обычный 2 3 2 2 2 2 7" xfId="4358"/>
    <cellStyle name="Обычный 2 3 2 2 2 3" xfId="45"/>
    <cellStyle name="Обычный 2 3 2 2 2 3 2" xfId="460"/>
    <cellStyle name="Обычный 2 3 2 2 2 3 2 2" xfId="1191"/>
    <cellStyle name="Обычный 2 3 2 2 2 3 2 2 2" xfId="2600"/>
    <cellStyle name="Обычный 2 3 2 2 2 3 2 2 2 2" xfId="6824"/>
    <cellStyle name="Обычный 2 3 2 2 2 3 2 2 3" xfId="4008"/>
    <cellStyle name="Обычный 2 3 2 2 2 3 2 2 3 2" xfId="8232"/>
    <cellStyle name="Обычный 2 3 2 2 2 3 2 2 4" xfId="5416"/>
    <cellStyle name="Обычный 2 3 2 2 2 3 2 3" xfId="1896"/>
    <cellStyle name="Обычный 2 3 2 2 2 3 2 3 2" xfId="6120"/>
    <cellStyle name="Обычный 2 3 2 2 2 3 2 4" xfId="3304"/>
    <cellStyle name="Обычный 2 3 2 2 2 3 2 4 2" xfId="7528"/>
    <cellStyle name="Обычный 2 3 2 2 2 3 2 5" xfId="4712"/>
    <cellStyle name="Обычный 2 3 2 2 2 3 3" xfId="839"/>
    <cellStyle name="Обычный 2 3 2 2 2 3 3 2" xfId="2248"/>
    <cellStyle name="Обычный 2 3 2 2 2 3 3 2 2" xfId="6472"/>
    <cellStyle name="Обычный 2 3 2 2 2 3 3 3" xfId="3656"/>
    <cellStyle name="Обычный 2 3 2 2 2 3 3 3 2" xfId="7880"/>
    <cellStyle name="Обычный 2 3 2 2 2 3 3 4" xfId="5064"/>
    <cellStyle name="Обычный 2 3 2 2 2 3 4" xfId="1544"/>
    <cellStyle name="Обычный 2 3 2 2 2 3 4 2" xfId="5768"/>
    <cellStyle name="Обычный 2 3 2 2 2 3 5" xfId="2952"/>
    <cellStyle name="Обычный 2 3 2 2 2 3 5 2" xfId="7176"/>
    <cellStyle name="Обычный 2 3 2 2 2 3 6" xfId="4360"/>
    <cellStyle name="Обычный 2 3 2 2 2 4" xfId="457"/>
    <cellStyle name="Обычный 2 3 2 2 2 4 2" xfId="1188"/>
    <cellStyle name="Обычный 2 3 2 2 2 4 2 2" xfId="2597"/>
    <cellStyle name="Обычный 2 3 2 2 2 4 2 2 2" xfId="6821"/>
    <cellStyle name="Обычный 2 3 2 2 2 4 2 3" xfId="4005"/>
    <cellStyle name="Обычный 2 3 2 2 2 4 2 3 2" xfId="8229"/>
    <cellStyle name="Обычный 2 3 2 2 2 4 2 4" xfId="5413"/>
    <cellStyle name="Обычный 2 3 2 2 2 4 3" xfId="1893"/>
    <cellStyle name="Обычный 2 3 2 2 2 4 3 2" xfId="6117"/>
    <cellStyle name="Обычный 2 3 2 2 2 4 4" xfId="3301"/>
    <cellStyle name="Обычный 2 3 2 2 2 4 4 2" xfId="7525"/>
    <cellStyle name="Обычный 2 3 2 2 2 4 5" xfId="4709"/>
    <cellStyle name="Обычный 2 3 2 2 2 5" xfId="836"/>
    <cellStyle name="Обычный 2 3 2 2 2 5 2" xfId="2245"/>
    <cellStyle name="Обычный 2 3 2 2 2 5 2 2" xfId="6469"/>
    <cellStyle name="Обычный 2 3 2 2 2 5 3" xfId="3653"/>
    <cellStyle name="Обычный 2 3 2 2 2 5 3 2" xfId="7877"/>
    <cellStyle name="Обычный 2 3 2 2 2 5 4" xfId="5061"/>
    <cellStyle name="Обычный 2 3 2 2 2 6" xfId="1541"/>
    <cellStyle name="Обычный 2 3 2 2 2 6 2" xfId="5765"/>
    <cellStyle name="Обычный 2 3 2 2 2 7" xfId="2949"/>
    <cellStyle name="Обычный 2 3 2 2 2 7 2" xfId="7173"/>
    <cellStyle name="Обычный 2 3 2 2 2 8" xfId="4357"/>
    <cellStyle name="Обычный 2 3 2 2 3" xfId="46"/>
    <cellStyle name="Обычный 2 3 2 2 3 2" xfId="47"/>
    <cellStyle name="Обычный 2 3 2 2 3 2 2" xfId="462"/>
    <cellStyle name="Обычный 2 3 2 2 3 2 2 2" xfId="1193"/>
    <cellStyle name="Обычный 2 3 2 2 3 2 2 2 2" xfId="2602"/>
    <cellStyle name="Обычный 2 3 2 2 3 2 2 2 2 2" xfId="6826"/>
    <cellStyle name="Обычный 2 3 2 2 3 2 2 2 3" xfId="4010"/>
    <cellStyle name="Обычный 2 3 2 2 3 2 2 2 3 2" xfId="8234"/>
    <cellStyle name="Обычный 2 3 2 2 3 2 2 2 4" xfId="5418"/>
    <cellStyle name="Обычный 2 3 2 2 3 2 2 3" xfId="1898"/>
    <cellStyle name="Обычный 2 3 2 2 3 2 2 3 2" xfId="6122"/>
    <cellStyle name="Обычный 2 3 2 2 3 2 2 4" xfId="3306"/>
    <cellStyle name="Обычный 2 3 2 2 3 2 2 4 2" xfId="7530"/>
    <cellStyle name="Обычный 2 3 2 2 3 2 2 5" xfId="4714"/>
    <cellStyle name="Обычный 2 3 2 2 3 2 3" xfId="841"/>
    <cellStyle name="Обычный 2 3 2 2 3 2 3 2" xfId="2250"/>
    <cellStyle name="Обычный 2 3 2 2 3 2 3 2 2" xfId="6474"/>
    <cellStyle name="Обычный 2 3 2 2 3 2 3 3" xfId="3658"/>
    <cellStyle name="Обычный 2 3 2 2 3 2 3 3 2" xfId="7882"/>
    <cellStyle name="Обычный 2 3 2 2 3 2 3 4" xfId="5066"/>
    <cellStyle name="Обычный 2 3 2 2 3 2 4" xfId="1546"/>
    <cellStyle name="Обычный 2 3 2 2 3 2 4 2" xfId="5770"/>
    <cellStyle name="Обычный 2 3 2 2 3 2 5" xfId="2954"/>
    <cellStyle name="Обычный 2 3 2 2 3 2 5 2" xfId="7178"/>
    <cellStyle name="Обычный 2 3 2 2 3 2 6" xfId="4362"/>
    <cellStyle name="Обычный 2 3 2 2 3 3" xfId="461"/>
    <cellStyle name="Обычный 2 3 2 2 3 3 2" xfId="1192"/>
    <cellStyle name="Обычный 2 3 2 2 3 3 2 2" xfId="2601"/>
    <cellStyle name="Обычный 2 3 2 2 3 3 2 2 2" xfId="6825"/>
    <cellStyle name="Обычный 2 3 2 2 3 3 2 3" xfId="4009"/>
    <cellStyle name="Обычный 2 3 2 2 3 3 2 3 2" xfId="8233"/>
    <cellStyle name="Обычный 2 3 2 2 3 3 2 4" xfId="5417"/>
    <cellStyle name="Обычный 2 3 2 2 3 3 3" xfId="1897"/>
    <cellStyle name="Обычный 2 3 2 2 3 3 3 2" xfId="6121"/>
    <cellStyle name="Обычный 2 3 2 2 3 3 4" xfId="3305"/>
    <cellStyle name="Обычный 2 3 2 2 3 3 4 2" xfId="7529"/>
    <cellStyle name="Обычный 2 3 2 2 3 3 5" xfId="4713"/>
    <cellStyle name="Обычный 2 3 2 2 3 4" xfId="840"/>
    <cellStyle name="Обычный 2 3 2 2 3 4 2" xfId="2249"/>
    <cellStyle name="Обычный 2 3 2 2 3 4 2 2" xfId="6473"/>
    <cellStyle name="Обычный 2 3 2 2 3 4 3" xfId="3657"/>
    <cellStyle name="Обычный 2 3 2 2 3 4 3 2" xfId="7881"/>
    <cellStyle name="Обычный 2 3 2 2 3 4 4" xfId="5065"/>
    <cellStyle name="Обычный 2 3 2 2 3 5" xfId="1545"/>
    <cellStyle name="Обычный 2 3 2 2 3 5 2" xfId="5769"/>
    <cellStyle name="Обычный 2 3 2 2 3 6" xfId="2953"/>
    <cellStyle name="Обычный 2 3 2 2 3 6 2" xfId="7177"/>
    <cellStyle name="Обычный 2 3 2 2 3 7" xfId="4361"/>
    <cellStyle name="Обычный 2 3 2 2 4" xfId="48"/>
    <cellStyle name="Обычный 2 3 2 2 4 2" xfId="463"/>
    <cellStyle name="Обычный 2 3 2 2 4 2 2" xfId="1194"/>
    <cellStyle name="Обычный 2 3 2 2 4 2 2 2" xfId="2603"/>
    <cellStyle name="Обычный 2 3 2 2 4 2 2 2 2" xfId="6827"/>
    <cellStyle name="Обычный 2 3 2 2 4 2 2 3" xfId="4011"/>
    <cellStyle name="Обычный 2 3 2 2 4 2 2 3 2" xfId="8235"/>
    <cellStyle name="Обычный 2 3 2 2 4 2 2 4" xfId="5419"/>
    <cellStyle name="Обычный 2 3 2 2 4 2 3" xfId="1899"/>
    <cellStyle name="Обычный 2 3 2 2 4 2 3 2" xfId="6123"/>
    <cellStyle name="Обычный 2 3 2 2 4 2 4" xfId="3307"/>
    <cellStyle name="Обычный 2 3 2 2 4 2 4 2" xfId="7531"/>
    <cellStyle name="Обычный 2 3 2 2 4 2 5" xfId="4715"/>
    <cellStyle name="Обычный 2 3 2 2 4 3" xfId="842"/>
    <cellStyle name="Обычный 2 3 2 2 4 3 2" xfId="2251"/>
    <cellStyle name="Обычный 2 3 2 2 4 3 2 2" xfId="6475"/>
    <cellStyle name="Обычный 2 3 2 2 4 3 3" xfId="3659"/>
    <cellStyle name="Обычный 2 3 2 2 4 3 3 2" xfId="7883"/>
    <cellStyle name="Обычный 2 3 2 2 4 3 4" xfId="5067"/>
    <cellStyle name="Обычный 2 3 2 2 4 4" xfId="1547"/>
    <cellStyle name="Обычный 2 3 2 2 4 4 2" xfId="5771"/>
    <cellStyle name="Обычный 2 3 2 2 4 5" xfId="2955"/>
    <cellStyle name="Обычный 2 3 2 2 4 5 2" xfId="7179"/>
    <cellStyle name="Обычный 2 3 2 2 4 6" xfId="4363"/>
    <cellStyle name="Обычный 2 3 2 2 5" xfId="456"/>
    <cellStyle name="Обычный 2 3 2 2 5 2" xfId="1187"/>
    <cellStyle name="Обычный 2 3 2 2 5 2 2" xfId="2596"/>
    <cellStyle name="Обычный 2 3 2 2 5 2 2 2" xfId="6820"/>
    <cellStyle name="Обычный 2 3 2 2 5 2 3" xfId="4004"/>
    <cellStyle name="Обычный 2 3 2 2 5 2 3 2" xfId="8228"/>
    <cellStyle name="Обычный 2 3 2 2 5 2 4" xfId="5412"/>
    <cellStyle name="Обычный 2 3 2 2 5 3" xfId="1892"/>
    <cellStyle name="Обычный 2 3 2 2 5 3 2" xfId="6116"/>
    <cellStyle name="Обычный 2 3 2 2 5 4" xfId="3300"/>
    <cellStyle name="Обычный 2 3 2 2 5 4 2" xfId="7524"/>
    <cellStyle name="Обычный 2 3 2 2 5 5" xfId="4708"/>
    <cellStyle name="Обычный 2 3 2 2 6" xfId="835"/>
    <cellStyle name="Обычный 2 3 2 2 6 2" xfId="2244"/>
    <cellStyle name="Обычный 2 3 2 2 6 2 2" xfId="6468"/>
    <cellStyle name="Обычный 2 3 2 2 6 3" xfId="3652"/>
    <cellStyle name="Обычный 2 3 2 2 6 3 2" xfId="7876"/>
    <cellStyle name="Обычный 2 3 2 2 6 4" xfId="5060"/>
    <cellStyle name="Обычный 2 3 2 2 7" xfId="1540"/>
    <cellStyle name="Обычный 2 3 2 2 7 2" xfId="5764"/>
    <cellStyle name="Обычный 2 3 2 2 8" xfId="2948"/>
    <cellStyle name="Обычный 2 3 2 2 8 2" xfId="7172"/>
    <cellStyle name="Обычный 2 3 2 2 9" xfId="4356"/>
    <cellStyle name="Обычный 2 3 2 3" xfId="49"/>
    <cellStyle name="Обычный 2 3 2 3 2" xfId="50"/>
    <cellStyle name="Обычный 2 3 2 3 2 2" xfId="51"/>
    <cellStyle name="Обычный 2 3 2 3 2 2 2" xfId="466"/>
    <cellStyle name="Обычный 2 3 2 3 2 2 2 2" xfId="1197"/>
    <cellStyle name="Обычный 2 3 2 3 2 2 2 2 2" xfId="2606"/>
    <cellStyle name="Обычный 2 3 2 3 2 2 2 2 2 2" xfId="6830"/>
    <cellStyle name="Обычный 2 3 2 3 2 2 2 2 3" xfId="4014"/>
    <cellStyle name="Обычный 2 3 2 3 2 2 2 2 3 2" xfId="8238"/>
    <cellStyle name="Обычный 2 3 2 3 2 2 2 2 4" xfId="5422"/>
    <cellStyle name="Обычный 2 3 2 3 2 2 2 3" xfId="1902"/>
    <cellStyle name="Обычный 2 3 2 3 2 2 2 3 2" xfId="6126"/>
    <cellStyle name="Обычный 2 3 2 3 2 2 2 4" xfId="3310"/>
    <cellStyle name="Обычный 2 3 2 3 2 2 2 4 2" xfId="7534"/>
    <cellStyle name="Обычный 2 3 2 3 2 2 2 5" xfId="4718"/>
    <cellStyle name="Обычный 2 3 2 3 2 2 3" xfId="845"/>
    <cellStyle name="Обычный 2 3 2 3 2 2 3 2" xfId="2254"/>
    <cellStyle name="Обычный 2 3 2 3 2 2 3 2 2" xfId="6478"/>
    <cellStyle name="Обычный 2 3 2 3 2 2 3 3" xfId="3662"/>
    <cellStyle name="Обычный 2 3 2 3 2 2 3 3 2" xfId="7886"/>
    <cellStyle name="Обычный 2 3 2 3 2 2 3 4" xfId="5070"/>
    <cellStyle name="Обычный 2 3 2 3 2 2 4" xfId="1550"/>
    <cellStyle name="Обычный 2 3 2 3 2 2 4 2" xfId="5774"/>
    <cellStyle name="Обычный 2 3 2 3 2 2 5" xfId="2958"/>
    <cellStyle name="Обычный 2 3 2 3 2 2 5 2" xfId="7182"/>
    <cellStyle name="Обычный 2 3 2 3 2 2 6" xfId="4366"/>
    <cellStyle name="Обычный 2 3 2 3 2 3" xfId="465"/>
    <cellStyle name="Обычный 2 3 2 3 2 3 2" xfId="1196"/>
    <cellStyle name="Обычный 2 3 2 3 2 3 2 2" xfId="2605"/>
    <cellStyle name="Обычный 2 3 2 3 2 3 2 2 2" xfId="6829"/>
    <cellStyle name="Обычный 2 3 2 3 2 3 2 3" xfId="4013"/>
    <cellStyle name="Обычный 2 3 2 3 2 3 2 3 2" xfId="8237"/>
    <cellStyle name="Обычный 2 3 2 3 2 3 2 4" xfId="5421"/>
    <cellStyle name="Обычный 2 3 2 3 2 3 3" xfId="1901"/>
    <cellStyle name="Обычный 2 3 2 3 2 3 3 2" xfId="6125"/>
    <cellStyle name="Обычный 2 3 2 3 2 3 4" xfId="3309"/>
    <cellStyle name="Обычный 2 3 2 3 2 3 4 2" xfId="7533"/>
    <cellStyle name="Обычный 2 3 2 3 2 3 5" xfId="4717"/>
    <cellStyle name="Обычный 2 3 2 3 2 4" xfId="844"/>
    <cellStyle name="Обычный 2 3 2 3 2 4 2" xfId="2253"/>
    <cellStyle name="Обычный 2 3 2 3 2 4 2 2" xfId="6477"/>
    <cellStyle name="Обычный 2 3 2 3 2 4 3" xfId="3661"/>
    <cellStyle name="Обычный 2 3 2 3 2 4 3 2" xfId="7885"/>
    <cellStyle name="Обычный 2 3 2 3 2 4 4" xfId="5069"/>
    <cellStyle name="Обычный 2 3 2 3 2 5" xfId="1549"/>
    <cellStyle name="Обычный 2 3 2 3 2 5 2" xfId="5773"/>
    <cellStyle name="Обычный 2 3 2 3 2 6" xfId="2957"/>
    <cellStyle name="Обычный 2 3 2 3 2 6 2" xfId="7181"/>
    <cellStyle name="Обычный 2 3 2 3 2 7" xfId="4365"/>
    <cellStyle name="Обычный 2 3 2 3 3" xfId="52"/>
    <cellStyle name="Обычный 2 3 2 3 3 2" xfId="467"/>
    <cellStyle name="Обычный 2 3 2 3 3 2 2" xfId="1198"/>
    <cellStyle name="Обычный 2 3 2 3 3 2 2 2" xfId="2607"/>
    <cellStyle name="Обычный 2 3 2 3 3 2 2 2 2" xfId="6831"/>
    <cellStyle name="Обычный 2 3 2 3 3 2 2 3" xfId="4015"/>
    <cellStyle name="Обычный 2 3 2 3 3 2 2 3 2" xfId="8239"/>
    <cellStyle name="Обычный 2 3 2 3 3 2 2 4" xfId="5423"/>
    <cellStyle name="Обычный 2 3 2 3 3 2 3" xfId="1903"/>
    <cellStyle name="Обычный 2 3 2 3 3 2 3 2" xfId="6127"/>
    <cellStyle name="Обычный 2 3 2 3 3 2 4" xfId="3311"/>
    <cellStyle name="Обычный 2 3 2 3 3 2 4 2" xfId="7535"/>
    <cellStyle name="Обычный 2 3 2 3 3 2 5" xfId="4719"/>
    <cellStyle name="Обычный 2 3 2 3 3 3" xfId="846"/>
    <cellStyle name="Обычный 2 3 2 3 3 3 2" xfId="2255"/>
    <cellStyle name="Обычный 2 3 2 3 3 3 2 2" xfId="6479"/>
    <cellStyle name="Обычный 2 3 2 3 3 3 3" xfId="3663"/>
    <cellStyle name="Обычный 2 3 2 3 3 3 3 2" xfId="7887"/>
    <cellStyle name="Обычный 2 3 2 3 3 3 4" xfId="5071"/>
    <cellStyle name="Обычный 2 3 2 3 3 4" xfId="1551"/>
    <cellStyle name="Обычный 2 3 2 3 3 4 2" xfId="5775"/>
    <cellStyle name="Обычный 2 3 2 3 3 5" xfId="2959"/>
    <cellStyle name="Обычный 2 3 2 3 3 5 2" xfId="7183"/>
    <cellStyle name="Обычный 2 3 2 3 3 6" xfId="4367"/>
    <cellStyle name="Обычный 2 3 2 3 4" xfId="464"/>
    <cellStyle name="Обычный 2 3 2 3 4 2" xfId="1195"/>
    <cellStyle name="Обычный 2 3 2 3 4 2 2" xfId="2604"/>
    <cellStyle name="Обычный 2 3 2 3 4 2 2 2" xfId="6828"/>
    <cellStyle name="Обычный 2 3 2 3 4 2 3" xfId="4012"/>
    <cellStyle name="Обычный 2 3 2 3 4 2 3 2" xfId="8236"/>
    <cellStyle name="Обычный 2 3 2 3 4 2 4" xfId="5420"/>
    <cellStyle name="Обычный 2 3 2 3 4 3" xfId="1900"/>
    <cellStyle name="Обычный 2 3 2 3 4 3 2" xfId="6124"/>
    <cellStyle name="Обычный 2 3 2 3 4 4" xfId="3308"/>
    <cellStyle name="Обычный 2 3 2 3 4 4 2" xfId="7532"/>
    <cellStyle name="Обычный 2 3 2 3 4 5" xfId="4716"/>
    <cellStyle name="Обычный 2 3 2 3 5" xfId="843"/>
    <cellStyle name="Обычный 2 3 2 3 5 2" xfId="2252"/>
    <cellStyle name="Обычный 2 3 2 3 5 2 2" xfId="6476"/>
    <cellStyle name="Обычный 2 3 2 3 5 3" xfId="3660"/>
    <cellStyle name="Обычный 2 3 2 3 5 3 2" xfId="7884"/>
    <cellStyle name="Обычный 2 3 2 3 5 4" xfId="5068"/>
    <cellStyle name="Обычный 2 3 2 3 6" xfId="1548"/>
    <cellStyle name="Обычный 2 3 2 3 6 2" xfId="5772"/>
    <cellStyle name="Обычный 2 3 2 3 7" xfId="2956"/>
    <cellStyle name="Обычный 2 3 2 3 7 2" xfId="7180"/>
    <cellStyle name="Обычный 2 3 2 3 8" xfId="4364"/>
    <cellStyle name="Обычный 2 3 2 4" xfId="53"/>
    <cellStyle name="Обычный 2 3 2 4 2" xfId="54"/>
    <cellStyle name="Обычный 2 3 2 4 2 2" xfId="469"/>
    <cellStyle name="Обычный 2 3 2 4 2 2 2" xfId="1200"/>
    <cellStyle name="Обычный 2 3 2 4 2 2 2 2" xfId="2609"/>
    <cellStyle name="Обычный 2 3 2 4 2 2 2 2 2" xfId="6833"/>
    <cellStyle name="Обычный 2 3 2 4 2 2 2 3" xfId="4017"/>
    <cellStyle name="Обычный 2 3 2 4 2 2 2 3 2" xfId="8241"/>
    <cellStyle name="Обычный 2 3 2 4 2 2 2 4" xfId="5425"/>
    <cellStyle name="Обычный 2 3 2 4 2 2 3" xfId="1905"/>
    <cellStyle name="Обычный 2 3 2 4 2 2 3 2" xfId="6129"/>
    <cellStyle name="Обычный 2 3 2 4 2 2 4" xfId="3313"/>
    <cellStyle name="Обычный 2 3 2 4 2 2 4 2" xfId="7537"/>
    <cellStyle name="Обычный 2 3 2 4 2 2 5" xfId="4721"/>
    <cellStyle name="Обычный 2 3 2 4 2 3" xfId="848"/>
    <cellStyle name="Обычный 2 3 2 4 2 3 2" xfId="2257"/>
    <cellStyle name="Обычный 2 3 2 4 2 3 2 2" xfId="6481"/>
    <cellStyle name="Обычный 2 3 2 4 2 3 3" xfId="3665"/>
    <cellStyle name="Обычный 2 3 2 4 2 3 3 2" xfId="7889"/>
    <cellStyle name="Обычный 2 3 2 4 2 3 4" xfId="5073"/>
    <cellStyle name="Обычный 2 3 2 4 2 4" xfId="1553"/>
    <cellStyle name="Обычный 2 3 2 4 2 4 2" xfId="5777"/>
    <cellStyle name="Обычный 2 3 2 4 2 5" xfId="2961"/>
    <cellStyle name="Обычный 2 3 2 4 2 5 2" xfId="7185"/>
    <cellStyle name="Обычный 2 3 2 4 2 6" xfId="4369"/>
    <cellStyle name="Обычный 2 3 2 4 3" xfId="468"/>
    <cellStyle name="Обычный 2 3 2 4 3 2" xfId="1199"/>
    <cellStyle name="Обычный 2 3 2 4 3 2 2" xfId="2608"/>
    <cellStyle name="Обычный 2 3 2 4 3 2 2 2" xfId="6832"/>
    <cellStyle name="Обычный 2 3 2 4 3 2 3" xfId="4016"/>
    <cellStyle name="Обычный 2 3 2 4 3 2 3 2" xfId="8240"/>
    <cellStyle name="Обычный 2 3 2 4 3 2 4" xfId="5424"/>
    <cellStyle name="Обычный 2 3 2 4 3 3" xfId="1904"/>
    <cellStyle name="Обычный 2 3 2 4 3 3 2" xfId="6128"/>
    <cellStyle name="Обычный 2 3 2 4 3 4" xfId="3312"/>
    <cellStyle name="Обычный 2 3 2 4 3 4 2" xfId="7536"/>
    <cellStyle name="Обычный 2 3 2 4 3 5" xfId="4720"/>
    <cellStyle name="Обычный 2 3 2 4 4" xfId="847"/>
    <cellStyle name="Обычный 2 3 2 4 4 2" xfId="2256"/>
    <cellStyle name="Обычный 2 3 2 4 4 2 2" xfId="6480"/>
    <cellStyle name="Обычный 2 3 2 4 4 3" xfId="3664"/>
    <cellStyle name="Обычный 2 3 2 4 4 3 2" xfId="7888"/>
    <cellStyle name="Обычный 2 3 2 4 4 4" xfId="5072"/>
    <cellStyle name="Обычный 2 3 2 4 5" xfId="1552"/>
    <cellStyle name="Обычный 2 3 2 4 5 2" xfId="5776"/>
    <cellStyle name="Обычный 2 3 2 4 6" xfId="2960"/>
    <cellStyle name="Обычный 2 3 2 4 6 2" xfId="7184"/>
    <cellStyle name="Обычный 2 3 2 4 7" xfId="4368"/>
    <cellStyle name="Обычный 2 3 2 5" xfId="55"/>
    <cellStyle name="Обычный 2 3 2 5 2" xfId="470"/>
    <cellStyle name="Обычный 2 3 2 5 2 2" xfId="1201"/>
    <cellStyle name="Обычный 2 3 2 5 2 2 2" xfId="2610"/>
    <cellStyle name="Обычный 2 3 2 5 2 2 2 2" xfId="6834"/>
    <cellStyle name="Обычный 2 3 2 5 2 2 3" xfId="4018"/>
    <cellStyle name="Обычный 2 3 2 5 2 2 3 2" xfId="8242"/>
    <cellStyle name="Обычный 2 3 2 5 2 2 4" xfId="5426"/>
    <cellStyle name="Обычный 2 3 2 5 2 3" xfId="1906"/>
    <cellStyle name="Обычный 2 3 2 5 2 3 2" xfId="6130"/>
    <cellStyle name="Обычный 2 3 2 5 2 4" xfId="3314"/>
    <cellStyle name="Обычный 2 3 2 5 2 4 2" xfId="7538"/>
    <cellStyle name="Обычный 2 3 2 5 2 5" xfId="4722"/>
    <cellStyle name="Обычный 2 3 2 5 3" xfId="849"/>
    <cellStyle name="Обычный 2 3 2 5 3 2" xfId="2258"/>
    <cellStyle name="Обычный 2 3 2 5 3 2 2" xfId="6482"/>
    <cellStyle name="Обычный 2 3 2 5 3 3" xfId="3666"/>
    <cellStyle name="Обычный 2 3 2 5 3 3 2" xfId="7890"/>
    <cellStyle name="Обычный 2 3 2 5 3 4" xfId="5074"/>
    <cellStyle name="Обычный 2 3 2 5 4" xfId="1554"/>
    <cellStyle name="Обычный 2 3 2 5 4 2" xfId="5778"/>
    <cellStyle name="Обычный 2 3 2 5 5" xfId="2962"/>
    <cellStyle name="Обычный 2 3 2 5 5 2" xfId="7186"/>
    <cellStyle name="Обычный 2 3 2 5 6" xfId="4370"/>
    <cellStyle name="Обычный 2 3 2 6" xfId="455"/>
    <cellStyle name="Обычный 2 3 2 6 2" xfId="1186"/>
    <cellStyle name="Обычный 2 3 2 6 2 2" xfId="2595"/>
    <cellStyle name="Обычный 2 3 2 6 2 2 2" xfId="6819"/>
    <cellStyle name="Обычный 2 3 2 6 2 3" xfId="4003"/>
    <cellStyle name="Обычный 2 3 2 6 2 3 2" xfId="8227"/>
    <cellStyle name="Обычный 2 3 2 6 2 4" xfId="5411"/>
    <cellStyle name="Обычный 2 3 2 6 3" xfId="1891"/>
    <cellStyle name="Обычный 2 3 2 6 3 2" xfId="6115"/>
    <cellStyle name="Обычный 2 3 2 6 4" xfId="3299"/>
    <cellStyle name="Обычный 2 3 2 6 4 2" xfId="7523"/>
    <cellStyle name="Обычный 2 3 2 6 5" xfId="4707"/>
    <cellStyle name="Обычный 2 3 2 7" xfId="834"/>
    <cellStyle name="Обычный 2 3 2 7 2" xfId="2243"/>
    <cellStyle name="Обычный 2 3 2 7 2 2" xfId="6467"/>
    <cellStyle name="Обычный 2 3 2 7 3" xfId="3651"/>
    <cellStyle name="Обычный 2 3 2 7 3 2" xfId="7875"/>
    <cellStyle name="Обычный 2 3 2 7 4" xfId="5059"/>
    <cellStyle name="Обычный 2 3 2 8" xfId="1539"/>
    <cellStyle name="Обычный 2 3 2 8 2" xfId="5763"/>
    <cellStyle name="Обычный 2 3 2 9" xfId="2947"/>
    <cellStyle name="Обычный 2 3 2 9 2" xfId="7171"/>
    <cellStyle name="Обычный 2 3 2_Отчет за 2015 год" xfId="56"/>
    <cellStyle name="Обычный 2 3 3" xfId="57"/>
    <cellStyle name="Обычный 2 3 3 2" xfId="58"/>
    <cellStyle name="Обычный 2 3 3 2 2" xfId="59"/>
    <cellStyle name="Обычный 2 3 3 2 2 2" xfId="60"/>
    <cellStyle name="Обычный 2 3 3 2 2 2 2" xfId="474"/>
    <cellStyle name="Обычный 2 3 3 2 2 2 2 2" xfId="1205"/>
    <cellStyle name="Обычный 2 3 3 2 2 2 2 2 2" xfId="2614"/>
    <cellStyle name="Обычный 2 3 3 2 2 2 2 2 2 2" xfId="6838"/>
    <cellStyle name="Обычный 2 3 3 2 2 2 2 2 3" xfId="4022"/>
    <cellStyle name="Обычный 2 3 3 2 2 2 2 2 3 2" xfId="8246"/>
    <cellStyle name="Обычный 2 3 3 2 2 2 2 2 4" xfId="5430"/>
    <cellStyle name="Обычный 2 3 3 2 2 2 2 3" xfId="1910"/>
    <cellStyle name="Обычный 2 3 3 2 2 2 2 3 2" xfId="6134"/>
    <cellStyle name="Обычный 2 3 3 2 2 2 2 4" xfId="3318"/>
    <cellStyle name="Обычный 2 3 3 2 2 2 2 4 2" xfId="7542"/>
    <cellStyle name="Обычный 2 3 3 2 2 2 2 5" xfId="4726"/>
    <cellStyle name="Обычный 2 3 3 2 2 2 3" xfId="853"/>
    <cellStyle name="Обычный 2 3 3 2 2 2 3 2" xfId="2262"/>
    <cellStyle name="Обычный 2 3 3 2 2 2 3 2 2" xfId="6486"/>
    <cellStyle name="Обычный 2 3 3 2 2 2 3 3" xfId="3670"/>
    <cellStyle name="Обычный 2 3 3 2 2 2 3 3 2" xfId="7894"/>
    <cellStyle name="Обычный 2 3 3 2 2 2 3 4" xfId="5078"/>
    <cellStyle name="Обычный 2 3 3 2 2 2 4" xfId="1558"/>
    <cellStyle name="Обычный 2 3 3 2 2 2 4 2" xfId="5782"/>
    <cellStyle name="Обычный 2 3 3 2 2 2 5" xfId="2966"/>
    <cellStyle name="Обычный 2 3 3 2 2 2 5 2" xfId="7190"/>
    <cellStyle name="Обычный 2 3 3 2 2 2 6" xfId="4374"/>
    <cellStyle name="Обычный 2 3 3 2 2 3" xfId="473"/>
    <cellStyle name="Обычный 2 3 3 2 2 3 2" xfId="1204"/>
    <cellStyle name="Обычный 2 3 3 2 2 3 2 2" xfId="2613"/>
    <cellStyle name="Обычный 2 3 3 2 2 3 2 2 2" xfId="6837"/>
    <cellStyle name="Обычный 2 3 3 2 2 3 2 3" xfId="4021"/>
    <cellStyle name="Обычный 2 3 3 2 2 3 2 3 2" xfId="8245"/>
    <cellStyle name="Обычный 2 3 3 2 2 3 2 4" xfId="5429"/>
    <cellStyle name="Обычный 2 3 3 2 2 3 3" xfId="1909"/>
    <cellStyle name="Обычный 2 3 3 2 2 3 3 2" xfId="6133"/>
    <cellStyle name="Обычный 2 3 3 2 2 3 4" xfId="3317"/>
    <cellStyle name="Обычный 2 3 3 2 2 3 4 2" xfId="7541"/>
    <cellStyle name="Обычный 2 3 3 2 2 3 5" xfId="4725"/>
    <cellStyle name="Обычный 2 3 3 2 2 4" xfId="852"/>
    <cellStyle name="Обычный 2 3 3 2 2 4 2" xfId="2261"/>
    <cellStyle name="Обычный 2 3 3 2 2 4 2 2" xfId="6485"/>
    <cellStyle name="Обычный 2 3 3 2 2 4 3" xfId="3669"/>
    <cellStyle name="Обычный 2 3 3 2 2 4 3 2" xfId="7893"/>
    <cellStyle name="Обычный 2 3 3 2 2 4 4" xfId="5077"/>
    <cellStyle name="Обычный 2 3 3 2 2 5" xfId="1557"/>
    <cellStyle name="Обычный 2 3 3 2 2 5 2" xfId="5781"/>
    <cellStyle name="Обычный 2 3 3 2 2 6" xfId="2965"/>
    <cellStyle name="Обычный 2 3 3 2 2 6 2" xfId="7189"/>
    <cellStyle name="Обычный 2 3 3 2 2 7" xfId="4373"/>
    <cellStyle name="Обычный 2 3 3 2 3" xfId="61"/>
    <cellStyle name="Обычный 2 3 3 2 3 2" xfId="475"/>
    <cellStyle name="Обычный 2 3 3 2 3 2 2" xfId="1206"/>
    <cellStyle name="Обычный 2 3 3 2 3 2 2 2" xfId="2615"/>
    <cellStyle name="Обычный 2 3 3 2 3 2 2 2 2" xfId="6839"/>
    <cellStyle name="Обычный 2 3 3 2 3 2 2 3" xfId="4023"/>
    <cellStyle name="Обычный 2 3 3 2 3 2 2 3 2" xfId="8247"/>
    <cellStyle name="Обычный 2 3 3 2 3 2 2 4" xfId="5431"/>
    <cellStyle name="Обычный 2 3 3 2 3 2 3" xfId="1911"/>
    <cellStyle name="Обычный 2 3 3 2 3 2 3 2" xfId="6135"/>
    <cellStyle name="Обычный 2 3 3 2 3 2 4" xfId="3319"/>
    <cellStyle name="Обычный 2 3 3 2 3 2 4 2" xfId="7543"/>
    <cellStyle name="Обычный 2 3 3 2 3 2 5" xfId="4727"/>
    <cellStyle name="Обычный 2 3 3 2 3 3" xfId="854"/>
    <cellStyle name="Обычный 2 3 3 2 3 3 2" xfId="2263"/>
    <cellStyle name="Обычный 2 3 3 2 3 3 2 2" xfId="6487"/>
    <cellStyle name="Обычный 2 3 3 2 3 3 3" xfId="3671"/>
    <cellStyle name="Обычный 2 3 3 2 3 3 3 2" xfId="7895"/>
    <cellStyle name="Обычный 2 3 3 2 3 3 4" xfId="5079"/>
    <cellStyle name="Обычный 2 3 3 2 3 4" xfId="1559"/>
    <cellStyle name="Обычный 2 3 3 2 3 4 2" xfId="5783"/>
    <cellStyle name="Обычный 2 3 3 2 3 5" xfId="2967"/>
    <cellStyle name="Обычный 2 3 3 2 3 5 2" xfId="7191"/>
    <cellStyle name="Обычный 2 3 3 2 3 6" xfId="4375"/>
    <cellStyle name="Обычный 2 3 3 2 4" xfId="472"/>
    <cellStyle name="Обычный 2 3 3 2 4 2" xfId="1203"/>
    <cellStyle name="Обычный 2 3 3 2 4 2 2" xfId="2612"/>
    <cellStyle name="Обычный 2 3 3 2 4 2 2 2" xfId="6836"/>
    <cellStyle name="Обычный 2 3 3 2 4 2 3" xfId="4020"/>
    <cellStyle name="Обычный 2 3 3 2 4 2 3 2" xfId="8244"/>
    <cellStyle name="Обычный 2 3 3 2 4 2 4" xfId="5428"/>
    <cellStyle name="Обычный 2 3 3 2 4 3" xfId="1908"/>
    <cellStyle name="Обычный 2 3 3 2 4 3 2" xfId="6132"/>
    <cellStyle name="Обычный 2 3 3 2 4 4" xfId="3316"/>
    <cellStyle name="Обычный 2 3 3 2 4 4 2" xfId="7540"/>
    <cellStyle name="Обычный 2 3 3 2 4 5" xfId="4724"/>
    <cellStyle name="Обычный 2 3 3 2 5" xfId="851"/>
    <cellStyle name="Обычный 2 3 3 2 5 2" xfId="2260"/>
    <cellStyle name="Обычный 2 3 3 2 5 2 2" xfId="6484"/>
    <cellStyle name="Обычный 2 3 3 2 5 3" xfId="3668"/>
    <cellStyle name="Обычный 2 3 3 2 5 3 2" xfId="7892"/>
    <cellStyle name="Обычный 2 3 3 2 5 4" xfId="5076"/>
    <cellStyle name="Обычный 2 3 3 2 6" xfId="1556"/>
    <cellStyle name="Обычный 2 3 3 2 6 2" xfId="5780"/>
    <cellStyle name="Обычный 2 3 3 2 7" xfId="2964"/>
    <cellStyle name="Обычный 2 3 3 2 7 2" xfId="7188"/>
    <cellStyle name="Обычный 2 3 3 2 8" xfId="4372"/>
    <cellStyle name="Обычный 2 3 3 3" xfId="62"/>
    <cellStyle name="Обычный 2 3 3 3 2" xfId="63"/>
    <cellStyle name="Обычный 2 3 3 3 2 2" xfId="477"/>
    <cellStyle name="Обычный 2 3 3 3 2 2 2" xfId="1208"/>
    <cellStyle name="Обычный 2 3 3 3 2 2 2 2" xfId="2617"/>
    <cellStyle name="Обычный 2 3 3 3 2 2 2 2 2" xfId="6841"/>
    <cellStyle name="Обычный 2 3 3 3 2 2 2 3" xfId="4025"/>
    <cellStyle name="Обычный 2 3 3 3 2 2 2 3 2" xfId="8249"/>
    <cellStyle name="Обычный 2 3 3 3 2 2 2 4" xfId="5433"/>
    <cellStyle name="Обычный 2 3 3 3 2 2 3" xfId="1913"/>
    <cellStyle name="Обычный 2 3 3 3 2 2 3 2" xfId="6137"/>
    <cellStyle name="Обычный 2 3 3 3 2 2 4" xfId="3321"/>
    <cellStyle name="Обычный 2 3 3 3 2 2 4 2" xfId="7545"/>
    <cellStyle name="Обычный 2 3 3 3 2 2 5" xfId="4729"/>
    <cellStyle name="Обычный 2 3 3 3 2 3" xfId="856"/>
    <cellStyle name="Обычный 2 3 3 3 2 3 2" xfId="2265"/>
    <cellStyle name="Обычный 2 3 3 3 2 3 2 2" xfId="6489"/>
    <cellStyle name="Обычный 2 3 3 3 2 3 3" xfId="3673"/>
    <cellStyle name="Обычный 2 3 3 3 2 3 3 2" xfId="7897"/>
    <cellStyle name="Обычный 2 3 3 3 2 3 4" xfId="5081"/>
    <cellStyle name="Обычный 2 3 3 3 2 4" xfId="1561"/>
    <cellStyle name="Обычный 2 3 3 3 2 4 2" xfId="5785"/>
    <cellStyle name="Обычный 2 3 3 3 2 5" xfId="2969"/>
    <cellStyle name="Обычный 2 3 3 3 2 5 2" xfId="7193"/>
    <cellStyle name="Обычный 2 3 3 3 2 6" xfId="4377"/>
    <cellStyle name="Обычный 2 3 3 3 3" xfId="476"/>
    <cellStyle name="Обычный 2 3 3 3 3 2" xfId="1207"/>
    <cellStyle name="Обычный 2 3 3 3 3 2 2" xfId="2616"/>
    <cellStyle name="Обычный 2 3 3 3 3 2 2 2" xfId="6840"/>
    <cellStyle name="Обычный 2 3 3 3 3 2 3" xfId="4024"/>
    <cellStyle name="Обычный 2 3 3 3 3 2 3 2" xfId="8248"/>
    <cellStyle name="Обычный 2 3 3 3 3 2 4" xfId="5432"/>
    <cellStyle name="Обычный 2 3 3 3 3 3" xfId="1912"/>
    <cellStyle name="Обычный 2 3 3 3 3 3 2" xfId="6136"/>
    <cellStyle name="Обычный 2 3 3 3 3 4" xfId="3320"/>
    <cellStyle name="Обычный 2 3 3 3 3 4 2" xfId="7544"/>
    <cellStyle name="Обычный 2 3 3 3 3 5" xfId="4728"/>
    <cellStyle name="Обычный 2 3 3 3 4" xfId="855"/>
    <cellStyle name="Обычный 2 3 3 3 4 2" xfId="2264"/>
    <cellStyle name="Обычный 2 3 3 3 4 2 2" xfId="6488"/>
    <cellStyle name="Обычный 2 3 3 3 4 3" xfId="3672"/>
    <cellStyle name="Обычный 2 3 3 3 4 3 2" xfId="7896"/>
    <cellStyle name="Обычный 2 3 3 3 4 4" xfId="5080"/>
    <cellStyle name="Обычный 2 3 3 3 5" xfId="1560"/>
    <cellStyle name="Обычный 2 3 3 3 5 2" xfId="5784"/>
    <cellStyle name="Обычный 2 3 3 3 6" xfId="2968"/>
    <cellStyle name="Обычный 2 3 3 3 6 2" xfId="7192"/>
    <cellStyle name="Обычный 2 3 3 3 7" xfId="4376"/>
    <cellStyle name="Обычный 2 3 3 4" xfId="64"/>
    <cellStyle name="Обычный 2 3 3 4 2" xfId="478"/>
    <cellStyle name="Обычный 2 3 3 4 2 2" xfId="1209"/>
    <cellStyle name="Обычный 2 3 3 4 2 2 2" xfId="2618"/>
    <cellStyle name="Обычный 2 3 3 4 2 2 2 2" xfId="6842"/>
    <cellStyle name="Обычный 2 3 3 4 2 2 3" xfId="4026"/>
    <cellStyle name="Обычный 2 3 3 4 2 2 3 2" xfId="8250"/>
    <cellStyle name="Обычный 2 3 3 4 2 2 4" xfId="5434"/>
    <cellStyle name="Обычный 2 3 3 4 2 3" xfId="1914"/>
    <cellStyle name="Обычный 2 3 3 4 2 3 2" xfId="6138"/>
    <cellStyle name="Обычный 2 3 3 4 2 4" xfId="3322"/>
    <cellStyle name="Обычный 2 3 3 4 2 4 2" xfId="7546"/>
    <cellStyle name="Обычный 2 3 3 4 2 5" xfId="4730"/>
    <cellStyle name="Обычный 2 3 3 4 3" xfId="857"/>
    <cellStyle name="Обычный 2 3 3 4 3 2" xfId="2266"/>
    <cellStyle name="Обычный 2 3 3 4 3 2 2" xfId="6490"/>
    <cellStyle name="Обычный 2 3 3 4 3 3" xfId="3674"/>
    <cellStyle name="Обычный 2 3 3 4 3 3 2" xfId="7898"/>
    <cellStyle name="Обычный 2 3 3 4 3 4" xfId="5082"/>
    <cellStyle name="Обычный 2 3 3 4 4" xfId="1562"/>
    <cellStyle name="Обычный 2 3 3 4 4 2" xfId="5786"/>
    <cellStyle name="Обычный 2 3 3 4 5" xfId="2970"/>
    <cellStyle name="Обычный 2 3 3 4 5 2" xfId="7194"/>
    <cellStyle name="Обычный 2 3 3 4 6" xfId="4378"/>
    <cellStyle name="Обычный 2 3 3 5" xfId="471"/>
    <cellStyle name="Обычный 2 3 3 5 2" xfId="1202"/>
    <cellStyle name="Обычный 2 3 3 5 2 2" xfId="2611"/>
    <cellStyle name="Обычный 2 3 3 5 2 2 2" xfId="6835"/>
    <cellStyle name="Обычный 2 3 3 5 2 3" xfId="4019"/>
    <cellStyle name="Обычный 2 3 3 5 2 3 2" xfId="8243"/>
    <cellStyle name="Обычный 2 3 3 5 2 4" xfId="5427"/>
    <cellStyle name="Обычный 2 3 3 5 3" xfId="1907"/>
    <cellStyle name="Обычный 2 3 3 5 3 2" xfId="6131"/>
    <cellStyle name="Обычный 2 3 3 5 4" xfId="3315"/>
    <cellStyle name="Обычный 2 3 3 5 4 2" xfId="7539"/>
    <cellStyle name="Обычный 2 3 3 5 5" xfId="4723"/>
    <cellStyle name="Обычный 2 3 3 6" xfId="850"/>
    <cellStyle name="Обычный 2 3 3 6 2" xfId="2259"/>
    <cellStyle name="Обычный 2 3 3 6 2 2" xfId="6483"/>
    <cellStyle name="Обычный 2 3 3 6 3" xfId="3667"/>
    <cellStyle name="Обычный 2 3 3 6 3 2" xfId="7891"/>
    <cellStyle name="Обычный 2 3 3 6 4" xfId="5075"/>
    <cellStyle name="Обычный 2 3 3 7" xfId="1555"/>
    <cellStyle name="Обычный 2 3 3 7 2" xfId="5779"/>
    <cellStyle name="Обычный 2 3 3 8" xfId="2963"/>
    <cellStyle name="Обычный 2 3 3 8 2" xfId="7187"/>
    <cellStyle name="Обычный 2 3 3 9" xfId="4371"/>
    <cellStyle name="Обычный 2 3 4" xfId="65"/>
    <cellStyle name="Обычный 2 3 4 2" xfId="66"/>
    <cellStyle name="Обычный 2 3 4 2 2" xfId="67"/>
    <cellStyle name="Обычный 2 3 4 2 2 2" xfId="481"/>
    <cellStyle name="Обычный 2 3 4 2 2 2 2" xfId="1212"/>
    <cellStyle name="Обычный 2 3 4 2 2 2 2 2" xfId="2621"/>
    <cellStyle name="Обычный 2 3 4 2 2 2 2 2 2" xfId="6845"/>
    <cellStyle name="Обычный 2 3 4 2 2 2 2 3" xfId="4029"/>
    <cellStyle name="Обычный 2 3 4 2 2 2 2 3 2" xfId="8253"/>
    <cellStyle name="Обычный 2 3 4 2 2 2 2 4" xfId="5437"/>
    <cellStyle name="Обычный 2 3 4 2 2 2 3" xfId="1917"/>
    <cellStyle name="Обычный 2 3 4 2 2 2 3 2" xfId="6141"/>
    <cellStyle name="Обычный 2 3 4 2 2 2 4" xfId="3325"/>
    <cellStyle name="Обычный 2 3 4 2 2 2 4 2" xfId="7549"/>
    <cellStyle name="Обычный 2 3 4 2 2 2 5" xfId="4733"/>
    <cellStyle name="Обычный 2 3 4 2 2 3" xfId="860"/>
    <cellStyle name="Обычный 2 3 4 2 2 3 2" xfId="2269"/>
    <cellStyle name="Обычный 2 3 4 2 2 3 2 2" xfId="6493"/>
    <cellStyle name="Обычный 2 3 4 2 2 3 3" xfId="3677"/>
    <cellStyle name="Обычный 2 3 4 2 2 3 3 2" xfId="7901"/>
    <cellStyle name="Обычный 2 3 4 2 2 3 4" xfId="5085"/>
    <cellStyle name="Обычный 2 3 4 2 2 4" xfId="1565"/>
    <cellStyle name="Обычный 2 3 4 2 2 4 2" xfId="5789"/>
    <cellStyle name="Обычный 2 3 4 2 2 5" xfId="2973"/>
    <cellStyle name="Обычный 2 3 4 2 2 5 2" xfId="7197"/>
    <cellStyle name="Обычный 2 3 4 2 2 6" xfId="4381"/>
    <cellStyle name="Обычный 2 3 4 2 3" xfId="480"/>
    <cellStyle name="Обычный 2 3 4 2 3 2" xfId="1211"/>
    <cellStyle name="Обычный 2 3 4 2 3 2 2" xfId="2620"/>
    <cellStyle name="Обычный 2 3 4 2 3 2 2 2" xfId="6844"/>
    <cellStyle name="Обычный 2 3 4 2 3 2 3" xfId="4028"/>
    <cellStyle name="Обычный 2 3 4 2 3 2 3 2" xfId="8252"/>
    <cellStyle name="Обычный 2 3 4 2 3 2 4" xfId="5436"/>
    <cellStyle name="Обычный 2 3 4 2 3 3" xfId="1916"/>
    <cellStyle name="Обычный 2 3 4 2 3 3 2" xfId="6140"/>
    <cellStyle name="Обычный 2 3 4 2 3 4" xfId="3324"/>
    <cellStyle name="Обычный 2 3 4 2 3 4 2" xfId="7548"/>
    <cellStyle name="Обычный 2 3 4 2 3 5" xfId="4732"/>
    <cellStyle name="Обычный 2 3 4 2 4" xfId="859"/>
    <cellStyle name="Обычный 2 3 4 2 4 2" xfId="2268"/>
    <cellStyle name="Обычный 2 3 4 2 4 2 2" xfId="6492"/>
    <cellStyle name="Обычный 2 3 4 2 4 3" xfId="3676"/>
    <cellStyle name="Обычный 2 3 4 2 4 3 2" xfId="7900"/>
    <cellStyle name="Обычный 2 3 4 2 4 4" xfId="5084"/>
    <cellStyle name="Обычный 2 3 4 2 5" xfId="1564"/>
    <cellStyle name="Обычный 2 3 4 2 5 2" xfId="5788"/>
    <cellStyle name="Обычный 2 3 4 2 6" xfId="2972"/>
    <cellStyle name="Обычный 2 3 4 2 6 2" xfId="7196"/>
    <cellStyle name="Обычный 2 3 4 2 7" xfId="4380"/>
    <cellStyle name="Обычный 2 3 4 3" xfId="68"/>
    <cellStyle name="Обычный 2 3 4 3 2" xfId="482"/>
    <cellStyle name="Обычный 2 3 4 3 2 2" xfId="1213"/>
    <cellStyle name="Обычный 2 3 4 3 2 2 2" xfId="2622"/>
    <cellStyle name="Обычный 2 3 4 3 2 2 2 2" xfId="6846"/>
    <cellStyle name="Обычный 2 3 4 3 2 2 3" xfId="4030"/>
    <cellStyle name="Обычный 2 3 4 3 2 2 3 2" xfId="8254"/>
    <cellStyle name="Обычный 2 3 4 3 2 2 4" xfId="5438"/>
    <cellStyle name="Обычный 2 3 4 3 2 3" xfId="1918"/>
    <cellStyle name="Обычный 2 3 4 3 2 3 2" xfId="6142"/>
    <cellStyle name="Обычный 2 3 4 3 2 4" xfId="3326"/>
    <cellStyle name="Обычный 2 3 4 3 2 4 2" xfId="7550"/>
    <cellStyle name="Обычный 2 3 4 3 2 5" xfId="4734"/>
    <cellStyle name="Обычный 2 3 4 3 3" xfId="861"/>
    <cellStyle name="Обычный 2 3 4 3 3 2" xfId="2270"/>
    <cellStyle name="Обычный 2 3 4 3 3 2 2" xfId="6494"/>
    <cellStyle name="Обычный 2 3 4 3 3 3" xfId="3678"/>
    <cellStyle name="Обычный 2 3 4 3 3 3 2" xfId="7902"/>
    <cellStyle name="Обычный 2 3 4 3 3 4" xfId="5086"/>
    <cellStyle name="Обычный 2 3 4 3 4" xfId="1566"/>
    <cellStyle name="Обычный 2 3 4 3 4 2" xfId="5790"/>
    <cellStyle name="Обычный 2 3 4 3 5" xfId="2974"/>
    <cellStyle name="Обычный 2 3 4 3 5 2" xfId="7198"/>
    <cellStyle name="Обычный 2 3 4 3 6" xfId="4382"/>
    <cellStyle name="Обычный 2 3 4 4" xfId="479"/>
    <cellStyle name="Обычный 2 3 4 4 2" xfId="1210"/>
    <cellStyle name="Обычный 2 3 4 4 2 2" xfId="2619"/>
    <cellStyle name="Обычный 2 3 4 4 2 2 2" xfId="6843"/>
    <cellStyle name="Обычный 2 3 4 4 2 3" xfId="4027"/>
    <cellStyle name="Обычный 2 3 4 4 2 3 2" xfId="8251"/>
    <cellStyle name="Обычный 2 3 4 4 2 4" xfId="5435"/>
    <cellStyle name="Обычный 2 3 4 4 3" xfId="1915"/>
    <cellStyle name="Обычный 2 3 4 4 3 2" xfId="6139"/>
    <cellStyle name="Обычный 2 3 4 4 4" xfId="3323"/>
    <cellStyle name="Обычный 2 3 4 4 4 2" xfId="7547"/>
    <cellStyle name="Обычный 2 3 4 4 5" xfId="4731"/>
    <cellStyle name="Обычный 2 3 4 5" xfId="858"/>
    <cellStyle name="Обычный 2 3 4 5 2" xfId="2267"/>
    <cellStyle name="Обычный 2 3 4 5 2 2" xfId="6491"/>
    <cellStyle name="Обычный 2 3 4 5 3" xfId="3675"/>
    <cellStyle name="Обычный 2 3 4 5 3 2" xfId="7899"/>
    <cellStyle name="Обычный 2 3 4 5 4" xfId="5083"/>
    <cellStyle name="Обычный 2 3 4 6" xfId="1563"/>
    <cellStyle name="Обычный 2 3 4 6 2" xfId="5787"/>
    <cellStyle name="Обычный 2 3 4 7" xfId="2971"/>
    <cellStyle name="Обычный 2 3 4 7 2" xfId="7195"/>
    <cellStyle name="Обычный 2 3 4 8" xfId="4379"/>
    <cellStyle name="Обычный 2 3 5" xfId="69"/>
    <cellStyle name="Обычный 2 3 5 2" xfId="70"/>
    <cellStyle name="Обычный 2 3 5 2 2" xfId="484"/>
    <cellStyle name="Обычный 2 3 5 2 2 2" xfId="1215"/>
    <cellStyle name="Обычный 2 3 5 2 2 2 2" xfId="2624"/>
    <cellStyle name="Обычный 2 3 5 2 2 2 2 2" xfId="6848"/>
    <cellStyle name="Обычный 2 3 5 2 2 2 3" xfId="4032"/>
    <cellStyle name="Обычный 2 3 5 2 2 2 3 2" xfId="8256"/>
    <cellStyle name="Обычный 2 3 5 2 2 2 4" xfId="5440"/>
    <cellStyle name="Обычный 2 3 5 2 2 3" xfId="1920"/>
    <cellStyle name="Обычный 2 3 5 2 2 3 2" xfId="6144"/>
    <cellStyle name="Обычный 2 3 5 2 2 4" xfId="3328"/>
    <cellStyle name="Обычный 2 3 5 2 2 4 2" xfId="7552"/>
    <cellStyle name="Обычный 2 3 5 2 2 5" xfId="4736"/>
    <cellStyle name="Обычный 2 3 5 2 3" xfId="863"/>
    <cellStyle name="Обычный 2 3 5 2 3 2" xfId="2272"/>
    <cellStyle name="Обычный 2 3 5 2 3 2 2" xfId="6496"/>
    <cellStyle name="Обычный 2 3 5 2 3 3" xfId="3680"/>
    <cellStyle name="Обычный 2 3 5 2 3 3 2" xfId="7904"/>
    <cellStyle name="Обычный 2 3 5 2 3 4" xfId="5088"/>
    <cellStyle name="Обычный 2 3 5 2 4" xfId="1568"/>
    <cellStyle name="Обычный 2 3 5 2 4 2" xfId="5792"/>
    <cellStyle name="Обычный 2 3 5 2 5" xfId="2976"/>
    <cellStyle name="Обычный 2 3 5 2 5 2" xfId="7200"/>
    <cellStyle name="Обычный 2 3 5 2 6" xfId="4384"/>
    <cellStyle name="Обычный 2 3 5 3" xfId="483"/>
    <cellStyle name="Обычный 2 3 5 3 2" xfId="1214"/>
    <cellStyle name="Обычный 2 3 5 3 2 2" xfId="2623"/>
    <cellStyle name="Обычный 2 3 5 3 2 2 2" xfId="6847"/>
    <cellStyle name="Обычный 2 3 5 3 2 3" xfId="4031"/>
    <cellStyle name="Обычный 2 3 5 3 2 3 2" xfId="8255"/>
    <cellStyle name="Обычный 2 3 5 3 2 4" xfId="5439"/>
    <cellStyle name="Обычный 2 3 5 3 3" xfId="1919"/>
    <cellStyle name="Обычный 2 3 5 3 3 2" xfId="6143"/>
    <cellStyle name="Обычный 2 3 5 3 4" xfId="3327"/>
    <cellStyle name="Обычный 2 3 5 3 4 2" xfId="7551"/>
    <cellStyle name="Обычный 2 3 5 3 5" xfId="4735"/>
    <cellStyle name="Обычный 2 3 5 4" xfId="862"/>
    <cellStyle name="Обычный 2 3 5 4 2" xfId="2271"/>
    <cellStyle name="Обычный 2 3 5 4 2 2" xfId="6495"/>
    <cellStyle name="Обычный 2 3 5 4 3" xfId="3679"/>
    <cellStyle name="Обычный 2 3 5 4 3 2" xfId="7903"/>
    <cellStyle name="Обычный 2 3 5 4 4" xfId="5087"/>
    <cellStyle name="Обычный 2 3 5 5" xfId="1567"/>
    <cellStyle name="Обычный 2 3 5 5 2" xfId="5791"/>
    <cellStyle name="Обычный 2 3 5 6" xfId="2975"/>
    <cellStyle name="Обычный 2 3 5 6 2" xfId="7199"/>
    <cellStyle name="Обычный 2 3 5 7" xfId="4383"/>
    <cellStyle name="Обычный 2 3 6" xfId="71"/>
    <cellStyle name="Обычный 2 3 6 2" xfId="485"/>
    <cellStyle name="Обычный 2 3 6 2 2" xfId="1216"/>
    <cellStyle name="Обычный 2 3 6 2 2 2" xfId="2625"/>
    <cellStyle name="Обычный 2 3 6 2 2 2 2" xfId="6849"/>
    <cellStyle name="Обычный 2 3 6 2 2 3" xfId="4033"/>
    <cellStyle name="Обычный 2 3 6 2 2 3 2" xfId="8257"/>
    <cellStyle name="Обычный 2 3 6 2 2 4" xfId="5441"/>
    <cellStyle name="Обычный 2 3 6 2 3" xfId="1921"/>
    <cellStyle name="Обычный 2 3 6 2 3 2" xfId="6145"/>
    <cellStyle name="Обычный 2 3 6 2 4" xfId="3329"/>
    <cellStyle name="Обычный 2 3 6 2 4 2" xfId="7553"/>
    <cellStyle name="Обычный 2 3 6 2 5" xfId="4737"/>
    <cellStyle name="Обычный 2 3 6 3" xfId="864"/>
    <cellStyle name="Обычный 2 3 6 3 2" xfId="2273"/>
    <cellStyle name="Обычный 2 3 6 3 2 2" xfId="6497"/>
    <cellStyle name="Обычный 2 3 6 3 3" xfId="3681"/>
    <cellStyle name="Обычный 2 3 6 3 3 2" xfId="7905"/>
    <cellStyle name="Обычный 2 3 6 3 4" xfId="5089"/>
    <cellStyle name="Обычный 2 3 6 4" xfId="1569"/>
    <cellStyle name="Обычный 2 3 6 4 2" xfId="5793"/>
    <cellStyle name="Обычный 2 3 6 5" xfId="2977"/>
    <cellStyle name="Обычный 2 3 6 5 2" xfId="7201"/>
    <cellStyle name="Обычный 2 3 6 6" xfId="4385"/>
    <cellStyle name="Обычный 2 3 7" xfId="454"/>
    <cellStyle name="Обычный 2 3 7 2" xfId="1185"/>
    <cellStyle name="Обычный 2 3 7 2 2" xfId="2594"/>
    <cellStyle name="Обычный 2 3 7 2 2 2" xfId="6818"/>
    <cellStyle name="Обычный 2 3 7 2 3" xfId="4002"/>
    <cellStyle name="Обычный 2 3 7 2 3 2" xfId="8226"/>
    <cellStyle name="Обычный 2 3 7 2 4" xfId="5410"/>
    <cellStyle name="Обычный 2 3 7 3" xfId="1890"/>
    <cellStyle name="Обычный 2 3 7 3 2" xfId="6114"/>
    <cellStyle name="Обычный 2 3 7 4" xfId="3298"/>
    <cellStyle name="Обычный 2 3 7 4 2" xfId="7522"/>
    <cellStyle name="Обычный 2 3 7 5" xfId="4706"/>
    <cellStyle name="Обычный 2 3 8" xfId="833"/>
    <cellStyle name="Обычный 2 3 8 2" xfId="2242"/>
    <cellStyle name="Обычный 2 3 8 2 2" xfId="6466"/>
    <cellStyle name="Обычный 2 3 8 3" xfId="3650"/>
    <cellStyle name="Обычный 2 3 8 3 2" xfId="7874"/>
    <cellStyle name="Обычный 2 3 8 4" xfId="5058"/>
    <cellStyle name="Обычный 2 3 9" xfId="1538"/>
    <cellStyle name="Обычный 2 3 9 2" xfId="5762"/>
    <cellStyle name="Обычный 2 3_Отчет за 2015 год" xfId="72"/>
    <cellStyle name="Обычный 2 4" xfId="73"/>
    <cellStyle name="Обычный 2 4 10" xfId="4386"/>
    <cellStyle name="Обычный 2 4 2" xfId="74"/>
    <cellStyle name="Обычный 2 4 2 2" xfId="75"/>
    <cellStyle name="Обычный 2 4 2 2 2" xfId="76"/>
    <cellStyle name="Обычный 2 4 2 2 2 2" xfId="77"/>
    <cellStyle name="Обычный 2 4 2 2 2 2 2" xfId="490"/>
    <cellStyle name="Обычный 2 4 2 2 2 2 2 2" xfId="1221"/>
    <cellStyle name="Обычный 2 4 2 2 2 2 2 2 2" xfId="2630"/>
    <cellStyle name="Обычный 2 4 2 2 2 2 2 2 2 2" xfId="6854"/>
    <cellStyle name="Обычный 2 4 2 2 2 2 2 2 3" xfId="4038"/>
    <cellStyle name="Обычный 2 4 2 2 2 2 2 2 3 2" xfId="8262"/>
    <cellStyle name="Обычный 2 4 2 2 2 2 2 2 4" xfId="5446"/>
    <cellStyle name="Обычный 2 4 2 2 2 2 2 3" xfId="1926"/>
    <cellStyle name="Обычный 2 4 2 2 2 2 2 3 2" xfId="6150"/>
    <cellStyle name="Обычный 2 4 2 2 2 2 2 4" xfId="3334"/>
    <cellStyle name="Обычный 2 4 2 2 2 2 2 4 2" xfId="7558"/>
    <cellStyle name="Обычный 2 4 2 2 2 2 2 5" xfId="4742"/>
    <cellStyle name="Обычный 2 4 2 2 2 2 3" xfId="869"/>
    <cellStyle name="Обычный 2 4 2 2 2 2 3 2" xfId="2278"/>
    <cellStyle name="Обычный 2 4 2 2 2 2 3 2 2" xfId="6502"/>
    <cellStyle name="Обычный 2 4 2 2 2 2 3 3" xfId="3686"/>
    <cellStyle name="Обычный 2 4 2 2 2 2 3 3 2" xfId="7910"/>
    <cellStyle name="Обычный 2 4 2 2 2 2 3 4" xfId="5094"/>
    <cellStyle name="Обычный 2 4 2 2 2 2 4" xfId="1574"/>
    <cellStyle name="Обычный 2 4 2 2 2 2 4 2" xfId="5798"/>
    <cellStyle name="Обычный 2 4 2 2 2 2 5" xfId="2982"/>
    <cellStyle name="Обычный 2 4 2 2 2 2 5 2" xfId="7206"/>
    <cellStyle name="Обычный 2 4 2 2 2 2 6" xfId="4390"/>
    <cellStyle name="Обычный 2 4 2 2 2 3" xfId="489"/>
    <cellStyle name="Обычный 2 4 2 2 2 3 2" xfId="1220"/>
    <cellStyle name="Обычный 2 4 2 2 2 3 2 2" xfId="2629"/>
    <cellStyle name="Обычный 2 4 2 2 2 3 2 2 2" xfId="6853"/>
    <cellStyle name="Обычный 2 4 2 2 2 3 2 3" xfId="4037"/>
    <cellStyle name="Обычный 2 4 2 2 2 3 2 3 2" xfId="8261"/>
    <cellStyle name="Обычный 2 4 2 2 2 3 2 4" xfId="5445"/>
    <cellStyle name="Обычный 2 4 2 2 2 3 3" xfId="1925"/>
    <cellStyle name="Обычный 2 4 2 2 2 3 3 2" xfId="6149"/>
    <cellStyle name="Обычный 2 4 2 2 2 3 4" xfId="3333"/>
    <cellStyle name="Обычный 2 4 2 2 2 3 4 2" xfId="7557"/>
    <cellStyle name="Обычный 2 4 2 2 2 3 5" xfId="4741"/>
    <cellStyle name="Обычный 2 4 2 2 2 4" xfId="868"/>
    <cellStyle name="Обычный 2 4 2 2 2 4 2" xfId="2277"/>
    <cellStyle name="Обычный 2 4 2 2 2 4 2 2" xfId="6501"/>
    <cellStyle name="Обычный 2 4 2 2 2 4 3" xfId="3685"/>
    <cellStyle name="Обычный 2 4 2 2 2 4 3 2" xfId="7909"/>
    <cellStyle name="Обычный 2 4 2 2 2 4 4" xfId="5093"/>
    <cellStyle name="Обычный 2 4 2 2 2 5" xfId="1573"/>
    <cellStyle name="Обычный 2 4 2 2 2 5 2" xfId="5797"/>
    <cellStyle name="Обычный 2 4 2 2 2 6" xfId="2981"/>
    <cellStyle name="Обычный 2 4 2 2 2 6 2" xfId="7205"/>
    <cellStyle name="Обычный 2 4 2 2 2 7" xfId="4389"/>
    <cellStyle name="Обычный 2 4 2 2 3" xfId="78"/>
    <cellStyle name="Обычный 2 4 2 2 3 2" xfId="491"/>
    <cellStyle name="Обычный 2 4 2 2 3 2 2" xfId="1222"/>
    <cellStyle name="Обычный 2 4 2 2 3 2 2 2" xfId="2631"/>
    <cellStyle name="Обычный 2 4 2 2 3 2 2 2 2" xfId="6855"/>
    <cellStyle name="Обычный 2 4 2 2 3 2 2 3" xfId="4039"/>
    <cellStyle name="Обычный 2 4 2 2 3 2 2 3 2" xfId="8263"/>
    <cellStyle name="Обычный 2 4 2 2 3 2 2 4" xfId="5447"/>
    <cellStyle name="Обычный 2 4 2 2 3 2 3" xfId="1927"/>
    <cellStyle name="Обычный 2 4 2 2 3 2 3 2" xfId="6151"/>
    <cellStyle name="Обычный 2 4 2 2 3 2 4" xfId="3335"/>
    <cellStyle name="Обычный 2 4 2 2 3 2 4 2" xfId="7559"/>
    <cellStyle name="Обычный 2 4 2 2 3 2 5" xfId="4743"/>
    <cellStyle name="Обычный 2 4 2 2 3 3" xfId="870"/>
    <cellStyle name="Обычный 2 4 2 2 3 3 2" xfId="2279"/>
    <cellStyle name="Обычный 2 4 2 2 3 3 2 2" xfId="6503"/>
    <cellStyle name="Обычный 2 4 2 2 3 3 3" xfId="3687"/>
    <cellStyle name="Обычный 2 4 2 2 3 3 3 2" xfId="7911"/>
    <cellStyle name="Обычный 2 4 2 2 3 3 4" xfId="5095"/>
    <cellStyle name="Обычный 2 4 2 2 3 4" xfId="1575"/>
    <cellStyle name="Обычный 2 4 2 2 3 4 2" xfId="5799"/>
    <cellStyle name="Обычный 2 4 2 2 3 5" xfId="2983"/>
    <cellStyle name="Обычный 2 4 2 2 3 5 2" xfId="7207"/>
    <cellStyle name="Обычный 2 4 2 2 3 6" xfId="4391"/>
    <cellStyle name="Обычный 2 4 2 2 4" xfId="488"/>
    <cellStyle name="Обычный 2 4 2 2 4 2" xfId="1219"/>
    <cellStyle name="Обычный 2 4 2 2 4 2 2" xfId="2628"/>
    <cellStyle name="Обычный 2 4 2 2 4 2 2 2" xfId="6852"/>
    <cellStyle name="Обычный 2 4 2 2 4 2 3" xfId="4036"/>
    <cellStyle name="Обычный 2 4 2 2 4 2 3 2" xfId="8260"/>
    <cellStyle name="Обычный 2 4 2 2 4 2 4" xfId="5444"/>
    <cellStyle name="Обычный 2 4 2 2 4 3" xfId="1924"/>
    <cellStyle name="Обычный 2 4 2 2 4 3 2" xfId="6148"/>
    <cellStyle name="Обычный 2 4 2 2 4 4" xfId="3332"/>
    <cellStyle name="Обычный 2 4 2 2 4 4 2" xfId="7556"/>
    <cellStyle name="Обычный 2 4 2 2 4 5" xfId="4740"/>
    <cellStyle name="Обычный 2 4 2 2 5" xfId="867"/>
    <cellStyle name="Обычный 2 4 2 2 5 2" xfId="2276"/>
    <cellStyle name="Обычный 2 4 2 2 5 2 2" xfId="6500"/>
    <cellStyle name="Обычный 2 4 2 2 5 3" xfId="3684"/>
    <cellStyle name="Обычный 2 4 2 2 5 3 2" xfId="7908"/>
    <cellStyle name="Обычный 2 4 2 2 5 4" xfId="5092"/>
    <cellStyle name="Обычный 2 4 2 2 6" xfId="1572"/>
    <cellStyle name="Обычный 2 4 2 2 6 2" xfId="5796"/>
    <cellStyle name="Обычный 2 4 2 2 7" xfId="2980"/>
    <cellStyle name="Обычный 2 4 2 2 7 2" xfId="7204"/>
    <cellStyle name="Обычный 2 4 2 2 8" xfId="4388"/>
    <cellStyle name="Обычный 2 4 2 3" xfId="79"/>
    <cellStyle name="Обычный 2 4 2 3 2" xfId="80"/>
    <cellStyle name="Обычный 2 4 2 3 2 2" xfId="493"/>
    <cellStyle name="Обычный 2 4 2 3 2 2 2" xfId="1224"/>
    <cellStyle name="Обычный 2 4 2 3 2 2 2 2" xfId="2633"/>
    <cellStyle name="Обычный 2 4 2 3 2 2 2 2 2" xfId="6857"/>
    <cellStyle name="Обычный 2 4 2 3 2 2 2 3" xfId="4041"/>
    <cellStyle name="Обычный 2 4 2 3 2 2 2 3 2" xfId="8265"/>
    <cellStyle name="Обычный 2 4 2 3 2 2 2 4" xfId="5449"/>
    <cellStyle name="Обычный 2 4 2 3 2 2 3" xfId="1929"/>
    <cellStyle name="Обычный 2 4 2 3 2 2 3 2" xfId="6153"/>
    <cellStyle name="Обычный 2 4 2 3 2 2 4" xfId="3337"/>
    <cellStyle name="Обычный 2 4 2 3 2 2 4 2" xfId="7561"/>
    <cellStyle name="Обычный 2 4 2 3 2 2 5" xfId="4745"/>
    <cellStyle name="Обычный 2 4 2 3 2 3" xfId="872"/>
    <cellStyle name="Обычный 2 4 2 3 2 3 2" xfId="2281"/>
    <cellStyle name="Обычный 2 4 2 3 2 3 2 2" xfId="6505"/>
    <cellStyle name="Обычный 2 4 2 3 2 3 3" xfId="3689"/>
    <cellStyle name="Обычный 2 4 2 3 2 3 3 2" xfId="7913"/>
    <cellStyle name="Обычный 2 4 2 3 2 3 4" xfId="5097"/>
    <cellStyle name="Обычный 2 4 2 3 2 4" xfId="1577"/>
    <cellStyle name="Обычный 2 4 2 3 2 4 2" xfId="5801"/>
    <cellStyle name="Обычный 2 4 2 3 2 5" xfId="2985"/>
    <cellStyle name="Обычный 2 4 2 3 2 5 2" xfId="7209"/>
    <cellStyle name="Обычный 2 4 2 3 2 6" xfId="4393"/>
    <cellStyle name="Обычный 2 4 2 3 3" xfId="492"/>
    <cellStyle name="Обычный 2 4 2 3 3 2" xfId="1223"/>
    <cellStyle name="Обычный 2 4 2 3 3 2 2" xfId="2632"/>
    <cellStyle name="Обычный 2 4 2 3 3 2 2 2" xfId="6856"/>
    <cellStyle name="Обычный 2 4 2 3 3 2 3" xfId="4040"/>
    <cellStyle name="Обычный 2 4 2 3 3 2 3 2" xfId="8264"/>
    <cellStyle name="Обычный 2 4 2 3 3 2 4" xfId="5448"/>
    <cellStyle name="Обычный 2 4 2 3 3 3" xfId="1928"/>
    <cellStyle name="Обычный 2 4 2 3 3 3 2" xfId="6152"/>
    <cellStyle name="Обычный 2 4 2 3 3 4" xfId="3336"/>
    <cellStyle name="Обычный 2 4 2 3 3 4 2" xfId="7560"/>
    <cellStyle name="Обычный 2 4 2 3 3 5" xfId="4744"/>
    <cellStyle name="Обычный 2 4 2 3 4" xfId="871"/>
    <cellStyle name="Обычный 2 4 2 3 4 2" xfId="2280"/>
    <cellStyle name="Обычный 2 4 2 3 4 2 2" xfId="6504"/>
    <cellStyle name="Обычный 2 4 2 3 4 3" xfId="3688"/>
    <cellStyle name="Обычный 2 4 2 3 4 3 2" xfId="7912"/>
    <cellStyle name="Обычный 2 4 2 3 4 4" xfId="5096"/>
    <cellStyle name="Обычный 2 4 2 3 5" xfId="1576"/>
    <cellStyle name="Обычный 2 4 2 3 5 2" xfId="5800"/>
    <cellStyle name="Обычный 2 4 2 3 6" xfId="2984"/>
    <cellStyle name="Обычный 2 4 2 3 6 2" xfId="7208"/>
    <cellStyle name="Обычный 2 4 2 3 7" xfId="4392"/>
    <cellStyle name="Обычный 2 4 2 4" xfId="81"/>
    <cellStyle name="Обычный 2 4 2 4 2" xfId="494"/>
    <cellStyle name="Обычный 2 4 2 4 2 2" xfId="1225"/>
    <cellStyle name="Обычный 2 4 2 4 2 2 2" xfId="2634"/>
    <cellStyle name="Обычный 2 4 2 4 2 2 2 2" xfId="6858"/>
    <cellStyle name="Обычный 2 4 2 4 2 2 3" xfId="4042"/>
    <cellStyle name="Обычный 2 4 2 4 2 2 3 2" xfId="8266"/>
    <cellStyle name="Обычный 2 4 2 4 2 2 4" xfId="5450"/>
    <cellStyle name="Обычный 2 4 2 4 2 3" xfId="1930"/>
    <cellStyle name="Обычный 2 4 2 4 2 3 2" xfId="6154"/>
    <cellStyle name="Обычный 2 4 2 4 2 4" xfId="3338"/>
    <cellStyle name="Обычный 2 4 2 4 2 4 2" xfId="7562"/>
    <cellStyle name="Обычный 2 4 2 4 2 5" xfId="4746"/>
    <cellStyle name="Обычный 2 4 2 4 3" xfId="873"/>
    <cellStyle name="Обычный 2 4 2 4 3 2" xfId="2282"/>
    <cellStyle name="Обычный 2 4 2 4 3 2 2" xfId="6506"/>
    <cellStyle name="Обычный 2 4 2 4 3 3" xfId="3690"/>
    <cellStyle name="Обычный 2 4 2 4 3 3 2" xfId="7914"/>
    <cellStyle name="Обычный 2 4 2 4 3 4" xfId="5098"/>
    <cellStyle name="Обычный 2 4 2 4 4" xfId="1578"/>
    <cellStyle name="Обычный 2 4 2 4 4 2" xfId="5802"/>
    <cellStyle name="Обычный 2 4 2 4 5" xfId="2986"/>
    <cellStyle name="Обычный 2 4 2 4 5 2" xfId="7210"/>
    <cellStyle name="Обычный 2 4 2 4 6" xfId="4394"/>
    <cellStyle name="Обычный 2 4 2 5" xfId="487"/>
    <cellStyle name="Обычный 2 4 2 5 2" xfId="1218"/>
    <cellStyle name="Обычный 2 4 2 5 2 2" xfId="2627"/>
    <cellStyle name="Обычный 2 4 2 5 2 2 2" xfId="6851"/>
    <cellStyle name="Обычный 2 4 2 5 2 3" xfId="4035"/>
    <cellStyle name="Обычный 2 4 2 5 2 3 2" xfId="8259"/>
    <cellStyle name="Обычный 2 4 2 5 2 4" xfId="5443"/>
    <cellStyle name="Обычный 2 4 2 5 3" xfId="1923"/>
    <cellStyle name="Обычный 2 4 2 5 3 2" xfId="6147"/>
    <cellStyle name="Обычный 2 4 2 5 4" xfId="3331"/>
    <cellStyle name="Обычный 2 4 2 5 4 2" xfId="7555"/>
    <cellStyle name="Обычный 2 4 2 5 5" xfId="4739"/>
    <cellStyle name="Обычный 2 4 2 6" xfId="866"/>
    <cellStyle name="Обычный 2 4 2 6 2" xfId="2275"/>
    <cellStyle name="Обычный 2 4 2 6 2 2" xfId="6499"/>
    <cellStyle name="Обычный 2 4 2 6 3" xfId="3683"/>
    <cellStyle name="Обычный 2 4 2 6 3 2" xfId="7907"/>
    <cellStyle name="Обычный 2 4 2 6 4" xfId="5091"/>
    <cellStyle name="Обычный 2 4 2 7" xfId="1571"/>
    <cellStyle name="Обычный 2 4 2 7 2" xfId="5795"/>
    <cellStyle name="Обычный 2 4 2 8" xfId="2979"/>
    <cellStyle name="Обычный 2 4 2 8 2" xfId="7203"/>
    <cellStyle name="Обычный 2 4 2 9" xfId="4387"/>
    <cellStyle name="Обычный 2 4 3" xfId="82"/>
    <cellStyle name="Обычный 2 4 3 2" xfId="83"/>
    <cellStyle name="Обычный 2 4 3 2 2" xfId="84"/>
    <cellStyle name="Обычный 2 4 3 2 2 2" xfId="497"/>
    <cellStyle name="Обычный 2 4 3 2 2 2 2" xfId="1228"/>
    <cellStyle name="Обычный 2 4 3 2 2 2 2 2" xfId="2637"/>
    <cellStyle name="Обычный 2 4 3 2 2 2 2 2 2" xfId="6861"/>
    <cellStyle name="Обычный 2 4 3 2 2 2 2 3" xfId="4045"/>
    <cellStyle name="Обычный 2 4 3 2 2 2 2 3 2" xfId="8269"/>
    <cellStyle name="Обычный 2 4 3 2 2 2 2 4" xfId="5453"/>
    <cellStyle name="Обычный 2 4 3 2 2 2 3" xfId="1933"/>
    <cellStyle name="Обычный 2 4 3 2 2 2 3 2" xfId="6157"/>
    <cellStyle name="Обычный 2 4 3 2 2 2 4" xfId="3341"/>
    <cellStyle name="Обычный 2 4 3 2 2 2 4 2" xfId="7565"/>
    <cellStyle name="Обычный 2 4 3 2 2 2 5" xfId="4749"/>
    <cellStyle name="Обычный 2 4 3 2 2 3" xfId="876"/>
    <cellStyle name="Обычный 2 4 3 2 2 3 2" xfId="2285"/>
    <cellStyle name="Обычный 2 4 3 2 2 3 2 2" xfId="6509"/>
    <cellStyle name="Обычный 2 4 3 2 2 3 3" xfId="3693"/>
    <cellStyle name="Обычный 2 4 3 2 2 3 3 2" xfId="7917"/>
    <cellStyle name="Обычный 2 4 3 2 2 3 4" xfId="5101"/>
    <cellStyle name="Обычный 2 4 3 2 2 4" xfId="1581"/>
    <cellStyle name="Обычный 2 4 3 2 2 4 2" xfId="5805"/>
    <cellStyle name="Обычный 2 4 3 2 2 5" xfId="2989"/>
    <cellStyle name="Обычный 2 4 3 2 2 5 2" xfId="7213"/>
    <cellStyle name="Обычный 2 4 3 2 2 6" xfId="4397"/>
    <cellStyle name="Обычный 2 4 3 2 3" xfId="496"/>
    <cellStyle name="Обычный 2 4 3 2 3 2" xfId="1227"/>
    <cellStyle name="Обычный 2 4 3 2 3 2 2" xfId="2636"/>
    <cellStyle name="Обычный 2 4 3 2 3 2 2 2" xfId="6860"/>
    <cellStyle name="Обычный 2 4 3 2 3 2 3" xfId="4044"/>
    <cellStyle name="Обычный 2 4 3 2 3 2 3 2" xfId="8268"/>
    <cellStyle name="Обычный 2 4 3 2 3 2 4" xfId="5452"/>
    <cellStyle name="Обычный 2 4 3 2 3 3" xfId="1932"/>
    <cellStyle name="Обычный 2 4 3 2 3 3 2" xfId="6156"/>
    <cellStyle name="Обычный 2 4 3 2 3 4" xfId="3340"/>
    <cellStyle name="Обычный 2 4 3 2 3 4 2" xfId="7564"/>
    <cellStyle name="Обычный 2 4 3 2 3 5" xfId="4748"/>
    <cellStyle name="Обычный 2 4 3 2 4" xfId="875"/>
    <cellStyle name="Обычный 2 4 3 2 4 2" xfId="2284"/>
    <cellStyle name="Обычный 2 4 3 2 4 2 2" xfId="6508"/>
    <cellStyle name="Обычный 2 4 3 2 4 3" xfId="3692"/>
    <cellStyle name="Обычный 2 4 3 2 4 3 2" xfId="7916"/>
    <cellStyle name="Обычный 2 4 3 2 4 4" xfId="5100"/>
    <cellStyle name="Обычный 2 4 3 2 5" xfId="1580"/>
    <cellStyle name="Обычный 2 4 3 2 5 2" xfId="5804"/>
    <cellStyle name="Обычный 2 4 3 2 6" xfId="2988"/>
    <cellStyle name="Обычный 2 4 3 2 6 2" xfId="7212"/>
    <cellStyle name="Обычный 2 4 3 2 7" xfId="4396"/>
    <cellStyle name="Обычный 2 4 3 3" xfId="85"/>
    <cellStyle name="Обычный 2 4 3 3 2" xfId="498"/>
    <cellStyle name="Обычный 2 4 3 3 2 2" xfId="1229"/>
    <cellStyle name="Обычный 2 4 3 3 2 2 2" xfId="2638"/>
    <cellStyle name="Обычный 2 4 3 3 2 2 2 2" xfId="6862"/>
    <cellStyle name="Обычный 2 4 3 3 2 2 3" xfId="4046"/>
    <cellStyle name="Обычный 2 4 3 3 2 2 3 2" xfId="8270"/>
    <cellStyle name="Обычный 2 4 3 3 2 2 4" xfId="5454"/>
    <cellStyle name="Обычный 2 4 3 3 2 3" xfId="1934"/>
    <cellStyle name="Обычный 2 4 3 3 2 3 2" xfId="6158"/>
    <cellStyle name="Обычный 2 4 3 3 2 4" xfId="3342"/>
    <cellStyle name="Обычный 2 4 3 3 2 4 2" xfId="7566"/>
    <cellStyle name="Обычный 2 4 3 3 2 5" xfId="4750"/>
    <cellStyle name="Обычный 2 4 3 3 3" xfId="877"/>
    <cellStyle name="Обычный 2 4 3 3 3 2" xfId="2286"/>
    <cellStyle name="Обычный 2 4 3 3 3 2 2" xfId="6510"/>
    <cellStyle name="Обычный 2 4 3 3 3 3" xfId="3694"/>
    <cellStyle name="Обычный 2 4 3 3 3 3 2" xfId="7918"/>
    <cellStyle name="Обычный 2 4 3 3 3 4" xfId="5102"/>
    <cellStyle name="Обычный 2 4 3 3 4" xfId="1582"/>
    <cellStyle name="Обычный 2 4 3 3 4 2" xfId="5806"/>
    <cellStyle name="Обычный 2 4 3 3 5" xfId="2990"/>
    <cellStyle name="Обычный 2 4 3 3 5 2" xfId="7214"/>
    <cellStyle name="Обычный 2 4 3 3 6" xfId="4398"/>
    <cellStyle name="Обычный 2 4 3 4" xfId="495"/>
    <cellStyle name="Обычный 2 4 3 4 2" xfId="1226"/>
    <cellStyle name="Обычный 2 4 3 4 2 2" xfId="2635"/>
    <cellStyle name="Обычный 2 4 3 4 2 2 2" xfId="6859"/>
    <cellStyle name="Обычный 2 4 3 4 2 3" xfId="4043"/>
    <cellStyle name="Обычный 2 4 3 4 2 3 2" xfId="8267"/>
    <cellStyle name="Обычный 2 4 3 4 2 4" xfId="5451"/>
    <cellStyle name="Обычный 2 4 3 4 3" xfId="1931"/>
    <cellStyle name="Обычный 2 4 3 4 3 2" xfId="6155"/>
    <cellStyle name="Обычный 2 4 3 4 4" xfId="3339"/>
    <cellStyle name="Обычный 2 4 3 4 4 2" xfId="7563"/>
    <cellStyle name="Обычный 2 4 3 4 5" xfId="4747"/>
    <cellStyle name="Обычный 2 4 3 5" xfId="874"/>
    <cellStyle name="Обычный 2 4 3 5 2" xfId="2283"/>
    <cellStyle name="Обычный 2 4 3 5 2 2" xfId="6507"/>
    <cellStyle name="Обычный 2 4 3 5 3" xfId="3691"/>
    <cellStyle name="Обычный 2 4 3 5 3 2" xfId="7915"/>
    <cellStyle name="Обычный 2 4 3 5 4" xfId="5099"/>
    <cellStyle name="Обычный 2 4 3 6" xfId="1579"/>
    <cellStyle name="Обычный 2 4 3 6 2" xfId="5803"/>
    <cellStyle name="Обычный 2 4 3 7" xfId="2987"/>
    <cellStyle name="Обычный 2 4 3 7 2" xfId="7211"/>
    <cellStyle name="Обычный 2 4 3 8" xfId="4395"/>
    <cellStyle name="Обычный 2 4 4" xfId="86"/>
    <cellStyle name="Обычный 2 4 4 2" xfId="87"/>
    <cellStyle name="Обычный 2 4 4 2 2" xfId="500"/>
    <cellStyle name="Обычный 2 4 4 2 2 2" xfId="1231"/>
    <cellStyle name="Обычный 2 4 4 2 2 2 2" xfId="2640"/>
    <cellStyle name="Обычный 2 4 4 2 2 2 2 2" xfId="6864"/>
    <cellStyle name="Обычный 2 4 4 2 2 2 3" xfId="4048"/>
    <cellStyle name="Обычный 2 4 4 2 2 2 3 2" xfId="8272"/>
    <cellStyle name="Обычный 2 4 4 2 2 2 4" xfId="5456"/>
    <cellStyle name="Обычный 2 4 4 2 2 3" xfId="1936"/>
    <cellStyle name="Обычный 2 4 4 2 2 3 2" xfId="6160"/>
    <cellStyle name="Обычный 2 4 4 2 2 4" xfId="3344"/>
    <cellStyle name="Обычный 2 4 4 2 2 4 2" xfId="7568"/>
    <cellStyle name="Обычный 2 4 4 2 2 5" xfId="4752"/>
    <cellStyle name="Обычный 2 4 4 2 3" xfId="879"/>
    <cellStyle name="Обычный 2 4 4 2 3 2" xfId="2288"/>
    <cellStyle name="Обычный 2 4 4 2 3 2 2" xfId="6512"/>
    <cellStyle name="Обычный 2 4 4 2 3 3" xfId="3696"/>
    <cellStyle name="Обычный 2 4 4 2 3 3 2" xfId="7920"/>
    <cellStyle name="Обычный 2 4 4 2 3 4" xfId="5104"/>
    <cellStyle name="Обычный 2 4 4 2 4" xfId="1584"/>
    <cellStyle name="Обычный 2 4 4 2 4 2" xfId="5808"/>
    <cellStyle name="Обычный 2 4 4 2 5" xfId="2992"/>
    <cellStyle name="Обычный 2 4 4 2 5 2" xfId="7216"/>
    <cellStyle name="Обычный 2 4 4 2 6" xfId="4400"/>
    <cellStyle name="Обычный 2 4 4 3" xfId="499"/>
    <cellStyle name="Обычный 2 4 4 3 2" xfId="1230"/>
    <cellStyle name="Обычный 2 4 4 3 2 2" xfId="2639"/>
    <cellStyle name="Обычный 2 4 4 3 2 2 2" xfId="6863"/>
    <cellStyle name="Обычный 2 4 4 3 2 3" xfId="4047"/>
    <cellStyle name="Обычный 2 4 4 3 2 3 2" xfId="8271"/>
    <cellStyle name="Обычный 2 4 4 3 2 4" xfId="5455"/>
    <cellStyle name="Обычный 2 4 4 3 3" xfId="1935"/>
    <cellStyle name="Обычный 2 4 4 3 3 2" xfId="6159"/>
    <cellStyle name="Обычный 2 4 4 3 4" xfId="3343"/>
    <cellStyle name="Обычный 2 4 4 3 4 2" xfId="7567"/>
    <cellStyle name="Обычный 2 4 4 3 5" xfId="4751"/>
    <cellStyle name="Обычный 2 4 4 4" xfId="878"/>
    <cellStyle name="Обычный 2 4 4 4 2" xfId="2287"/>
    <cellStyle name="Обычный 2 4 4 4 2 2" xfId="6511"/>
    <cellStyle name="Обычный 2 4 4 4 3" xfId="3695"/>
    <cellStyle name="Обычный 2 4 4 4 3 2" xfId="7919"/>
    <cellStyle name="Обычный 2 4 4 4 4" xfId="5103"/>
    <cellStyle name="Обычный 2 4 4 5" xfId="1583"/>
    <cellStyle name="Обычный 2 4 4 5 2" xfId="5807"/>
    <cellStyle name="Обычный 2 4 4 6" xfId="2991"/>
    <cellStyle name="Обычный 2 4 4 6 2" xfId="7215"/>
    <cellStyle name="Обычный 2 4 4 7" xfId="4399"/>
    <cellStyle name="Обычный 2 4 5" xfId="88"/>
    <cellStyle name="Обычный 2 4 5 2" xfId="501"/>
    <cellStyle name="Обычный 2 4 5 2 2" xfId="1232"/>
    <cellStyle name="Обычный 2 4 5 2 2 2" xfId="2641"/>
    <cellStyle name="Обычный 2 4 5 2 2 2 2" xfId="6865"/>
    <cellStyle name="Обычный 2 4 5 2 2 3" xfId="4049"/>
    <cellStyle name="Обычный 2 4 5 2 2 3 2" xfId="8273"/>
    <cellStyle name="Обычный 2 4 5 2 2 4" xfId="5457"/>
    <cellStyle name="Обычный 2 4 5 2 3" xfId="1937"/>
    <cellStyle name="Обычный 2 4 5 2 3 2" xfId="6161"/>
    <cellStyle name="Обычный 2 4 5 2 4" xfId="3345"/>
    <cellStyle name="Обычный 2 4 5 2 4 2" xfId="7569"/>
    <cellStyle name="Обычный 2 4 5 2 5" xfId="4753"/>
    <cellStyle name="Обычный 2 4 5 3" xfId="880"/>
    <cellStyle name="Обычный 2 4 5 3 2" xfId="2289"/>
    <cellStyle name="Обычный 2 4 5 3 2 2" xfId="6513"/>
    <cellStyle name="Обычный 2 4 5 3 3" xfId="3697"/>
    <cellStyle name="Обычный 2 4 5 3 3 2" xfId="7921"/>
    <cellStyle name="Обычный 2 4 5 3 4" xfId="5105"/>
    <cellStyle name="Обычный 2 4 5 4" xfId="1585"/>
    <cellStyle name="Обычный 2 4 5 4 2" xfId="5809"/>
    <cellStyle name="Обычный 2 4 5 5" xfId="2993"/>
    <cellStyle name="Обычный 2 4 5 5 2" xfId="7217"/>
    <cellStyle name="Обычный 2 4 5 6" xfId="4401"/>
    <cellStyle name="Обычный 2 4 6" xfId="486"/>
    <cellStyle name="Обычный 2 4 6 2" xfId="1217"/>
    <cellStyle name="Обычный 2 4 6 2 2" xfId="2626"/>
    <cellStyle name="Обычный 2 4 6 2 2 2" xfId="6850"/>
    <cellStyle name="Обычный 2 4 6 2 3" xfId="4034"/>
    <cellStyle name="Обычный 2 4 6 2 3 2" xfId="8258"/>
    <cellStyle name="Обычный 2 4 6 2 4" xfId="5442"/>
    <cellStyle name="Обычный 2 4 6 3" xfId="1922"/>
    <cellStyle name="Обычный 2 4 6 3 2" xfId="6146"/>
    <cellStyle name="Обычный 2 4 6 4" xfId="3330"/>
    <cellStyle name="Обычный 2 4 6 4 2" xfId="7554"/>
    <cellStyle name="Обычный 2 4 6 5" xfId="4738"/>
    <cellStyle name="Обычный 2 4 7" xfId="865"/>
    <cellStyle name="Обычный 2 4 7 2" xfId="2274"/>
    <cellStyle name="Обычный 2 4 7 2 2" xfId="6498"/>
    <cellStyle name="Обычный 2 4 7 3" xfId="3682"/>
    <cellStyle name="Обычный 2 4 7 3 2" xfId="7906"/>
    <cellStyle name="Обычный 2 4 7 4" xfId="5090"/>
    <cellStyle name="Обычный 2 4 8" xfId="1570"/>
    <cellStyle name="Обычный 2 4 8 2" xfId="5794"/>
    <cellStyle name="Обычный 2 4 9" xfId="2978"/>
    <cellStyle name="Обычный 2 4 9 2" xfId="7202"/>
    <cellStyle name="Обычный 2 4_Отчет за 2015 год" xfId="89"/>
    <cellStyle name="Обычный 2 5" xfId="90"/>
    <cellStyle name="Обычный 2 5 10" xfId="4402"/>
    <cellStyle name="Обычный 2 5 2" xfId="91"/>
    <cellStyle name="Обычный 2 5 2 2" xfId="92"/>
    <cellStyle name="Обычный 2 5 2 2 2" xfId="93"/>
    <cellStyle name="Обычный 2 5 2 2 2 2" xfId="94"/>
    <cellStyle name="Обычный 2 5 2 2 2 2 2" xfId="506"/>
    <cellStyle name="Обычный 2 5 2 2 2 2 2 2" xfId="1237"/>
    <cellStyle name="Обычный 2 5 2 2 2 2 2 2 2" xfId="2646"/>
    <cellStyle name="Обычный 2 5 2 2 2 2 2 2 2 2" xfId="6870"/>
    <cellStyle name="Обычный 2 5 2 2 2 2 2 2 3" xfId="4054"/>
    <cellStyle name="Обычный 2 5 2 2 2 2 2 2 3 2" xfId="8278"/>
    <cellStyle name="Обычный 2 5 2 2 2 2 2 2 4" xfId="5462"/>
    <cellStyle name="Обычный 2 5 2 2 2 2 2 3" xfId="1942"/>
    <cellStyle name="Обычный 2 5 2 2 2 2 2 3 2" xfId="6166"/>
    <cellStyle name="Обычный 2 5 2 2 2 2 2 4" xfId="3350"/>
    <cellStyle name="Обычный 2 5 2 2 2 2 2 4 2" xfId="7574"/>
    <cellStyle name="Обычный 2 5 2 2 2 2 2 5" xfId="4758"/>
    <cellStyle name="Обычный 2 5 2 2 2 2 3" xfId="885"/>
    <cellStyle name="Обычный 2 5 2 2 2 2 3 2" xfId="2294"/>
    <cellStyle name="Обычный 2 5 2 2 2 2 3 2 2" xfId="6518"/>
    <cellStyle name="Обычный 2 5 2 2 2 2 3 3" xfId="3702"/>
    <cellStyle name="Обычный 2 5 2 2 2 2 3 3 2" xfId="7926"/>
    <cellStyle name="Обычный 2 5 2 2 2 2 3 4" xfId="5110"/>
    <cellStyle name="Обычный 2 5 2 2 2 2 4" xfId="1590"/>
    <cellStyle name="Обычный 2 5 2 2 2 2 4 2" xfId="5814"/>
    <cellStyle name="Обычный 2 5 2 2 2 2 5" xfId="2998"/>
    <cellStyle name="Обычный 2 5 2 2 2 2 5 2" xfId="7222"/>
    <cellStyle name="Обычный 2 5 2 2 2 2 6" xfId="4406"/>
    <cellStyle name="Обычный 2 5 2 2 2 3" xfId="505"/>
    <cellStyle name="Обычный 2 5 2 2 2 3 2" xfId="1236"/>
    <cellStyle name="Обычный 2 5 2 2 2 3 2 2" xfId="2645"/>
    <cellStyle name="Обычный 2 5 2 2 2 3 2 2 2" xfId="6869"/>
    <cellStyle name="Обычный 2 5 2 2 2 3 2 3" xfId="4053"/>
    <cellStyle name="Обычный 2 5 2 2 2 3 2 3 2" xfId="8277"/>
    <cellStyle name="Обычный 2 5 2 2 2 3 2 4" xfId="5461"/>
    <cellStyle name="Обычный 2 5 2 2 2 3 3" xfId="1941"/>
    <cellStyle name="Обычный 2 5 2 2 2 3 3 2" xfId="6165"/>
    <cellStyle name="Обычный 2 5 2 2 2 3 4" xfId="3349"/>
    <cellStyle name="Обычный 2 5 2 2 2 3 4 2" xfId="7573"/>
    <cellStyle name="Обычный 2 5 2 2 2 3 5" xfId="4757"/>
    <cellStyle name="Обычный 2 5 2 2 2 4" xfId="884"/>
    <cellStyle name="Обычный 2 5 2 2 2 4 2" xfId="2293"/>
    <cellStyle name="Обычный 2 5 2 2 2 4 2 2" xfId="6517"/>
    <cellStyle name="Обычный 2 5 2 2 2 4 3" xfId="3701"/>
    <cellStyle name="Обычный 2 5 2 2 2 4 3 2" xfId="7925"/>
    <cellStyle name="Обычный 2 5 2 2 2 4 4" xfId="5109"/>
    <cellStyle name="Обычный 2 5 2 2 2 5" xfId="1589"/>
    <cellStyle name="Обычный 2 5 2 2 2 5 2" xfId="5813"/>
    <cellStyle name="Обычный 2 5 2 2 2 6" xfId="2997"/>
    <cellStyle name="Обычный 2 5 2 2 2 6 2" xfId="7221"/>
    <cellStyle name="Обычный 2 5 2 2 2 7" xfId="4405"/>
    <cellStyle name="Обычный 2 5 2 2 3" xfId="95"/>
    <cellStyle name="Обычный 2 5 2 2 3 2" xfId="507"/>
    <cellStyle name="Обычный 2 5 2 2 3 2 2" xfId="1238"/>
    <cellStyle name="Обычный 2 5 2 2 3 2 2 2" xfId="2647"/>
    <cellStyle name="Обычный 2 5 2 2 3 2 2 2 2" xfId="6871"/>
    <cellStyle name="Обычный 2 5 2 2 3 2 2 3" xfId="4055"/>
    <cellStyle name="Обычный 2 5 2 2 3 2 2 3 2" xfId="8279"/>
    <cellStyle name="Обычный 2 5 2 2 3 2 2 4" xfId="5463"/>
    <cellStyle name="Обычный 2 5 2 2 3 2 3" xfId="1943"/>
    <cellStyle name="Обычный 2 5 2 2 3 2 3 2" xfId="6167"/>
    <cellStyle name="Обычный 2 5 2 2 3 2 4" xfId="3351"/>
    <cellStyle name="Обычный 2 5 2 2 3 2 4 2" xfId="7575"/>
    <cellStyle name="Обычный 2 5 2 2 3 2 5" xfId="4759"/>
    <cellStyle name="Обычный 2 5 2 2 3 3" xfId="886"/>
    <cellStyle name="Обычный 2 5 2 2 3 3 2" xfId="2295"/>
    <cellStyle name="Обычный 2 5 2 2 3 3 2 2" xfId="6519"/>
    <cellStyle name="Обычный 2 5 2 2 3 3 3" xfId="3703"/>
    <cellStyle name="Обычный 2 5 2 2 3 3 3 2" xfId="7927"/>
    <cellStyle name="Обычный 2 5 2 2 3 3 4" xfId="5111"/>
    <cellStyle name="Обычный 2 5 2 2 3 4" xfId="1591"/>
    <cellStyle name="Обычный 2 5 2 2 3 4 2" xfId="5815"/>
    <cellStyle name="Обычный 2 5 2 2 3 5" xfId="2999"/>
    <cellStyle name="Обычный 2 5 2 2 3 5 2" xfId="7223"/>
    <cellStyle name="Обычный 2 5 2 2 3 6" xfId="4407"/>
    <cellStyle name="Обычный 2 5 2 2 4" xfId="504"/>
    <cellStyle name="Обычный 2 5 2 2 4 2" xfId="1235"/>
    <cellStyle name="Обычный 2 5 2 2 4 2 2" xfId="2644"/>
    <cellStyle name="Обычный 2 5 2 2 4 2 2 2" xfId="6868"/>
    <cellStyle name="Обычный 2 5 2 2 4 2 3" xfId="4052"/>
    <cellStyle name="Обычный 2 5 2 2 4 2 3 2" xfId="8276"/>
    <cellStyle name="Обычный 2 5 2 2 4 2 4" xfId="5460"/>
    <cellStyle name="Обычный 2 5 2 2 4 3" xfId="1940"/>
    <cellStyle name="Обычный 2 5 2 2 4 3 2" xfId="6164"/>
    <cellStyle name="Обычный 2 5 2 2 4 4" xfId="3348"/>
    <cellStyle name="Обычный 2 5 2 2 4 4 2" xfId="7572"/>
    <cellStyle name="Обычный 2 5 2 2 4 5" xfId="4756"/>
    <cellStyle name="Обычный 2 5 2 2 5" xfId="883"/>
    <cellStyle name="Обычный 2 5 2 2 5 2" xfId="2292"/>
    <cellStyle name="Обычный 2 5 2 2 5 2 2" xfId="6516"/>
    <cellStyle name="Обычный 2 5 2 2 5 3" xfId="3700"/>
    <cellStyle name="Обычный 2 5 2 2 5 3 2" xfId="7924"/>
    <cellStyle name="Обычный 2 5 2 2 5 4" xfId="5108"/>
    <cellStyle name="Обычный 2 5 2 2 6" xfId="1588"/>
    <cellStyle name="Обычный 2 5 2 2 6 2" xfId="5812"/>
    <cellStyle name="Обычный 2 5 2 2 7" xfId="2996"/>
    <cellStyle name="Обычный 2 5 2 2 7 2" xfId="7220"/>
    <cellStyle name="Обычный 2 5 2 2 8" xfId="4404"/>
    <cellStyle name="Обычный 2 5 2 3" xfId="96"/>
    <cellStyle name="Обычный 2 5 2 3 2" xfId="97"/>
    <cellStyle name="Обычный 2 5 2 3 2 2" xfId="509"/>
    <cellStyle name="Обычный 2 5 2 3 2 2 2" xfId="1240"/>
    <cellStyle name="Обычный 2 5 2 3 2 2 2 2" xfId="2649"/>
    <cellStyle name="Обычный 2 5 2 3 2 2 2 2 2" xfId="6873"/>
    <cellStyle name="Обычный 2 5 2 3 2 2 2 3" xfId="4057"/>
    <cellStyle name="Обычный 2 5 2 3 2 2 2 3 2" xfId="8281"/>
    <cellStyle name="Обычный 2 5 2 3 2 2 2 4" xfId="5465"/>
    <cellStyle name="Обычный 2 5 2 3 2 2 3" xfId="1945"/>
    <cellStyle name="Обычный 2 5 2 3 2 2 3 2" xfId="6169"/>
    <cellStyle name="Обычный 2 5 2 3 2 2 4" xfId="3353"/>
    <cellStyle name="Обычный 2 5 2 3 2 2 4 2" xfId="7577"/>
    <cellStyle name="Обычный 2 5 2 3 2 2 5" xfId="4761"/>
    <cellStyle name="Обычный 2 5 2 3 2 3" xfId="888"/>
    <cellStyle name="Обычный 2 5 2 3 2 3 2" xfId="2297"/>
    <cellStyle name="Обычный 2 5 2 3 2 3 2 2" xfId="6521"/>
    <cellStyle name="Обычный 2 5 2 3 2 3 3" xfId="3705"/>
    <cellStyle name="Обычный 2 5 2 3 2 3 3 2" xfId="7929"/>
    <cellStyle name="Обычный 2 5 2 3 2 3 4" xfId="5113"/>
    <cellStyle name="Обычный 2 5 2 3 2 4" xfId="1593"/>
    <cellStyle name="Обычный 2 5 2 3 2 4 2" xfId="5817"/>
    <cellStyle name="Обычный 2 5 2 3 2 5" xfId="3001"/>
    <cellStyle name="Обычный 2 5 2 3 2 5 2" xfId="7225"/>
    <cellStyle name="Обычный 2 5 2 3 2 6" xfId="4409"/>
    <cellStyle name="Обычный 2 5 2 3 3" xfId="508"/>
    <cellStyle name="Обычный 2 5 2 3 3 2" xfId="1239"/>
    <cellStyle name="Обычный 2 5 2 3 3 2 2" xfId="2648"/>
    <cellStyle name="Обычный 2 5 2 3 3 2 2 2" xfId="6872"/>
    <cellStyle name="Обычный 2 5 2 3 3 2 3" xfId="4056"/>
    <cellStyle name="Обычный 2 5 2 3 3 2 3 2" xfId="8280"/>
    <cellStyle name="Обычный 2 5 2 3 3 2 4" xfId="5464"/>
    <cellStyle name="Обычный 2 5 2 3 3 3" xfId="1944"/>
    <cellStyle name="Обычный 2 5 2 3 3 3 2" xfId="6168"/>
    <cellStyle name="Обычный 2 5 2 3 3 4" xfId="3352"/>
    <cellStyle name="Обычный 2 5 2 3 3 4 2" xfId="7576"/>
    <cellStyle name="Обычный 2 5 2 3 3 5" xfId="4760"/>
    <cellStyle name="Обычный 2 5 2 3 4" xfId="887"/>
    <cellStyle name="Обычный 2 5 2 3 4 2" xfId="2296"/>
    <cellStyle name="Обычный 2 5 2 3 4 2 2" xfId="6520"/>
    <cellStyle name="Обычный 2 5 2 3 4 3" xfId="3704"/>
    <cellStyle name="Обычный 2 5 2 3 4 3 2" xfId="7928"/>
    <cellStyle name="Обычный 2 5 2 3 4 4" xfId="5112"/>
    <cellStyle name="Обычный 2 5 2 3 5" xfId="1592"/>
    <cellStyle name="Обычный 2 5 2 3 5 2" xfId="5816"/>
    <cellStyle name="Обычный 2 5 2 3 6" xfId="3000"/>
    <cellStyle name="Обычный 2 5 2 3 6 2" xfId="7224"/>
    <cellStyle name="Обычный 2 5 2 3 7" xfId="4408"/>
    <cellStyle name="Обычный 2 5 2 4" xfId="98"/>
    <cellStyle name="Обычный 2 5 2 4 2" xfId="510"/>
    <cellStyle name="Обычный 2 5 2 4 2 2" xfId="1241"/>
    <cellStyle name="Обычный 2 5 2 4 2 2 2" xfId="2650"/>
    <cellStyle name="Обычный 2 5 2 4 2 2 2 2" xfId="6874"/>
    <cellStyle name="Обычный 2 5 2 4 2 2 3" xfId="4058"/>
    <cellStyle name="Обычный 2 5 2 4 2 2 3 2" xfId="8282"/>
    <cellStyle name="Обычный 2 5 2 4 2 2 4" xfId="5466"/>
    <cellStyle name="Обычный 2 5 2 4 2 3" xfId="1946"/>
    <cellStyle name="Обычный 2 5 2 4 2 3 2" xfId="6170"/>
    <cellStyle name="Обычный 2 5 2 4 2 4" xfId="3354"/>
    <cellStyle name="Обычный 2 5 2 4 2 4 2" xfId="7578"/>
    <cellStyle name="Обычный 2 5 2 4 2 5" xfId="4762"/>
    <cellStyle name="Обычный 2 5 2 4 3" xfId="889"/>
    <cellStyle name="Обычный 2 5 2 4 3 2" xfId="2298"/>
    <cellStyle name="Обычный 2 5 2 4 3 2 2" xfId="6522"/>
    <cellStyle name="Обычный 2 5 2 4 3 3" xfId="3706"/>
    <cellStyle name="Обычный 2 5 2 4 3 3 2" xfId="7930"/>
    <cellStyle name="Обычный 2 5 2 4 3 4" xfId="5114"/>
    <cellStyle name="Обычный 2 5 2 4 4" xfId="1594"/>
    <cellStyle name="Обычный 2 5 2 4 4 2" xfId="5818"/>
    <cellStyle name="Обычный 2 5 2 4 5" xfId="3002"/>
    <cellStyle name="Обычный 2 5 2 4 5 2" xfId="7226"/>
    <cellStyle name="Обычный 2 5 2 4 6" xfId="4410"/>
    <cellStyle name="Обычный 2 5 2 5" xfId="503"/>
    <cellStyle name="Обычный 2 5 2 5 2" xfId="1234"/>
    <cellStyle name="Обычный 2 5 2 5 2 2" xfId="2643"/>
    <cellStyle name="Обычный 2 5 2 5 2 2 2" xfId="6867"/>
    <cellStyle name="Обычный 2 5 2 5 2 3" xfId="4051"/>
    <cellStyle name="Обычный 2 5 2 5 2 3 2" xfId="8275"/>
    <cellStyle name="Обычный 2 5 2 5 2 4" xfId="5459"/>
    <cellStyle name="Обычный 2 5 2 5 3" xfId="1939"/>
    <cellStyle name="Обычный 2 5 2 5 3 2" xfId="6163"/>
    <cellStyle name="Обычный 2 5 2 5 4" xfId="3347"/>
    <cellStyle name="Обычный 2 5 2 5 4 2" xfId="7571"/>
    <cellStyle name="Обычный 2 5 2 5 5" xfId="4755"/>
    <cellStyle name="Обычный 2 5 2 6" xfId="882"/>
    <cellStyle name="Обычный 2 5 2 6 2" xfId="2291"/>
    <cellStyle name="Обычный 2 5 2 6 2 2" xfId="6515"/>
    <cellStyle name="Обычный 2 5 2 6 3" xfId="3699"/>
    <cellStyle name="Обычный 2 5 2 6 3 2" xfId="7923"/>
    <cellStyle name="Обычный 2 5 2 6 4" xfId="5107"/>
    <cellStyle name="Обычный 2 5 2 7" xfId="1587"/>
    <cellStyle name="Обычный 2 5 2 7 2" xfId="5811"/>
    <cellStyle name="Обычный 2 5 2 8" xfId="2995"/>
    <cellStyle name="Обычный 2 5 2 8 2" xfId="7219"/>
    <cellStyle name="Обычный 2 5 2 9" xfId="4403"/>
    <cellStyle name="Обычный 2 5 3" xfId="99"/>
    <cellStyle name="Обычный 2 5 3 2" xfId="100"/>
    <cellStyle name="Обычный 2 5 3 2 2" xfId="101"/>
    <cellStyle name="Обычный 2 5 3 2 2 2" xfId="513"/>
    <cellStyle name="Обычный 2 5 3 2 2 2 2" xfId="1244"/>
    <cellStyle name="Обычный 2 5 3 2 2 2 2 2" xfId="2653"/>
    <cellStyle name="Обычный 2 5 3 2 2 2 2 2 2" xfId="6877"/>
    <cellStyle name="Обычный 2 5 3 2 2 2 2 3" xfId="4061"/>
    <cellStyle name="Обычный 2 5 3 2 2 2 2 3 2" xfId="8285"/>
    <cellStyle name="Обычный 2 5 3 2 2 2 2 4" xfId="5469"/>
    <cellStyle name="Обычный 2 5 3 2 2 2 3" xfId="1949"/>
    <cellStyle name="Обычный 2 5 3 2 2 2 3 2" xfId="6173"/>
    <cellStyle name="Обычный 2 5 3 2 2 2 4" xfId="3357"/>
    <cellStyle name="Обычный 2 5 3 2 2 2 4 2" xfId="7581"/>
    <cellStyle name="Обычный 2 5 3 2 2 2 5" xfId="4765"/>
    <cellStyle name="Обычный 2 5 3 2 2 3" xfId="892"/>
    <cellStyle name="Обычный 2 5 3 2 2 3 2" xfId="2301"/>
    <cellStyle name="Обычный 2 5 3 2 2 3 2 2" xfId="6525"/>
    <cellStyle name="Обычный 2 5 3 2 2 3 3" xfId="3709"/>
    <cellStyle name="Обычный 2 5 3 2 2 3 3 2" xfId="7933"/>
    <cellStyle name="Обычный 2 5 3 2 2 3 4" xfId="5117"/>
    <cellStyle name="Обычный 2 5 3 2 2 4" xfId="1597"/>
    <cellStyle name="Обычный 2 5 3 2 2 4 2" xfId="5821"/>
    <cellStyle name="Обычный 2 5 3 2 2 5" xfId="3005"/>
    <cellStyle name="Обычный 2 5 3 2 2 5 2" xfId="7229"/>
    <cellStyle name="Обычный 2 5 3 2 2 6" xfId="4413"/>
    <cellStyle name="Обычный 2 5 3 2 3" xfId="512"/>
    <cellStyle name="Обычный 2 5 3 2 3 2" xfId="1243"/>
    <cellStyle name="Обычный 2 5 3 2 3 2 2" xfId="2652"/>
    <cellStyle name="Обычный 2 5 3 2 3 2 2 2" xfId="6876"/>
    <cellStyle name="Обычный 2 5 3 2 3 2 3" xfId="4060"/>
    <cellStyle name="Обычный 2 5 3 2 3 2 3 2" xfId="8284"/>
    <cellStyle name="Обычный 2 5 3 2 3 2 4" xfId="5468"/>
    <cellStyle name="Обычный 2 5 3 2 3 3" xfId="1948"/>
    <cellStyle name="Обычный 2 5 3 2 3 3 2" xfId="6172"/>
    <cellStyle name="Обычный 2 5 3 2 3 4" xfId="3356"/>
    <cellStyle name="Обычный 2 5 3 2 3 4 2" xfId="7580"/>
    <cellStyle name="Обычный 2 5 3 2 3 5" xfId="4764"/>
    <cellStyle name="Обычный 2 5 3 2 4" xfId="891"/>
    <cellStyle name="Обычный 2 5 3 2 4 2" xfId="2300"/>
    <cellStyle name="Обычный 2 5 3 2 4 2 2" xfId="6524"/>
    <cellStyle name="Обычный 2 5 3 2 4 3" xfId="3708"/>
    <cellStyle name="Обычный 2 5 3 2 4 3 2" xfId="7932"/>
    <cellStyle name="Обычный 2 5 3 2 4 4" xfId="5116"/>
    <cellStyle name="Обычный 2 5 3 2 5" xfId="1596"/>
    <cellStyle name="Обычный 2 5 3 2 5 2" xfId="5820"/>
    <cellStyle name="Обычный 2 5 3 2 6" xfId="3004"/>
    <cellStyle name="Обычный 2 5 3 2 6 2" xfId="7228"/>
    <cellStyle name="Обычный 2 5 3 2 7" xfId="4412"/>
    <cellStyle name="Обычный 2 5 3 3" xfId="102"/>
    <cellStyle name="Обычный 2 5 3 3 2" xfId="514"/>
    <cellStyle name="Обычный 2 5 3 3 2 2" xfId="1245"/>
    <cellStyle name="Обычный 2 5 3 3 2 2 2" xfId="2654"/>
    <cellStyle name="Обычный 2 5 3 3 2 2 2 2" xfId="6878"/>
    <cellStyle name="Обычный 2 5 3 3 2 2 3" xfId="4062"/>
    <cellStyle name="Обычный 2 5 3 3 2 2 3 2" xfId="8286"/>
    <cellStyle name="Обычный 2 5 3 3 2 2 4" xfId="5470"/>
    <cellStyle name="Обычный 2 5 3 3 2 3" xfId="1950"/>
    <cellStyle name="Обычный 2 5 3 3 2 3 2" xfId="6174"/>
    <cellStyle name="Обычный 2 5 3 3 2 4" xfId="3358"/>
    <cellStyle name="Обычный 2 5 3 3 2 4 2" xfId="7582"/>
    <cellStyle name="Обычный 2 5 3 3 2 5" xfId="4766"/>
    <cellStyle name="Обычный 2 5 3 3 3" xfId="893"/>
    <cellStyle name="Обычный 2 5 3 3 3 2" xfId="2302"/>
    <cellStyle name="Обычный 2 5 3 3 3 2 2" xfId="6526"/>
    <cellStyle name="Обычный 2 5 3 3 3 3" xfId="3710"/>
    <cellStyle name="Обычный 2 5 3 3 3 3 2" xfId="7934"/>
    <cellStyle name="Обычный 2 5 3 3 3 4" xfId="5118"/>
    <cellStyle name="Обычный 2 5 3 3 4" xfId="1598"/>
    <cellStyle name="Обычный 2 5 3 3 4 2" xfId="5822"/>
    <cellStyle name="Обычный 2 5 3 3 5" xfId="3006"/>
    <cellStyle name="Обычный 2 5 3 3 5 2" xfId="7230"/>
    <cellStyle name="Обычный 2 5 3 3 6" xfId="4414"/>
    <cellStyle name="Обычный 2 5 3 4" xfId="511"/>
    <cellStyle name="Обычный 2 5 3 4 2" xfId="1242"/>
    <cellStyle name="Обычный 2 5 3 4 2 2" xfId="2651"/>
    <cellStyle name="Обычный 2 5 3 4 2 2 2" xfId="6875"/>
    <cellStyle name="Обычный 2 5 3 4 2 3" xfId="4059"/>
    <cellStyle name="Обычный 2 5 3 4 2 3 2" xfId="8283"/>
    <cellStyle name="Обычный 2 5 3 4 2 4" xfId="5467"/>
    <cellStyle name="Обычный 2 5 3 4 3" xfId="1947"/>
    <cellStyle name="Обычный 2 5 3 4 3 2" xfId="6171"/>
    <cellStyle name="Обычный 2 5 3 4 4" xfId="3355"/>
    <cellStyle name="Обычный 2 5 3 4 4 2" xfId="7579"/>
    <cellStyle name="Обычный 2 5 3 4 5" xfId="4763"/>
    <cellStyle name="Обычный 2 5 3 5" xfId="890"/>
    <cellStyle name="Обычный 2 5 3 5 2" xfId="2299"/>
    <cellStyle name="Обычный 2 5 3 5 2 2" xfId="6523"/>
    <cellStyle name="Обычный 2 5 3 5 3" xfId="3707"/>
    <cellStyle name="Обычный 2 5 3 5 3 2" xfId="7931"/>
    <cellStyle name="Обычный 2 5 3 5 4" xfId="5115"/>
    <cellStyle name="Обычный 2 5 3 6" xfId="1595"/>
    <cellStyle name="Обычный 2 5 3 6 2" xfId="5819"/>
    <cellStyle name="Обычный 2 5 3 7" xfId="3003"/>
    <cellStyle name="Обычный 2 5 3 7 2" xfId="7227"/>
    <cellStyle name="Обычный 2 5 3 8" xfId="4411"/>
    <cellStyle name="Обычный 2 5 4" xfId="103"/>
    <cellStyle name="Обычный 2 5 4 2" xfId="104"/>
    <cellStyle name="Обычный 2 5 4 2 2" xfId="516"/>
    <cellStyle name="Обычный 2 5 4 2 2 2" xfId="1247"/>
    <cellStyle name="Обычный 2 5 4 2 2 2 2" xfId="2656"/>
    <cellStyle name="Обычный 2 5 4 2 2 2 2 2" xfId="6880"/>
    <cellStyle name="Обычный 2 5 4 2 2 2 3" xfId="4064"/>
    <cellStyle name="Обычный 2 5 4 2 2 2 3 2" xfId="8288"/>
    <cellStyle name="Обычный 2 5 4 2 2 2 4" xfId="5472"/>
    <cellStyle name="Обычный 2 5 4 2 2 3" xfId="1952"/>
    <cellStyle name="Обычный 2 5 4 2 2 3 2" xfId="6176"/>
    <cellStyle name="Обычный 2 5 4 2 2 4" xfId="3360"/>
    <cellStyle name="Обычный 2 5 4 2 2 4 2" xfId="7584"/>
    <cellStyle name="Обычный 2 5 4 2 2 5" xfId="4768"/>
    <cellStyle name="Обычный 2 5 4 2 3" xfId="895"/>
    <cellStyle name="Обычный 2 5 4 2 3 2" xfId="2304"/>
    <cellStyle name="Обычный 2 5 4 2 3 2 2" xfId="6528"/>
    <cellStyle name="Обычный 2 5 4 2 3 3" xfId="3712"/>
    <cellStyle name="Обычный 2 5 4 2 3 3 2" xfId="7936"/>
    <cellStyle name="Обычный 2 5 4 2 3 4" xfId="5120"/>
    <cellStyle name="Обычный 2 5 4 2 4" xfId="1600"/>
    <cellStyle name="Обычный 2 5 4 2 4 2" xfId="5824"/>
    <cellStyle name="Обычный 2 5 4 2 5" xfId="3008"/>
    <cellStyle name="Обычный 2 5 4 2 5 2" xfId="7232"/>
    <cellStyle name="Обычный 2 5 4 2 6" xfId="4416"/>
    <cellStyle name="Обычный 2 5 4 3" xfId="515"/>
    <cellStyle name="Обычный 2 5 4 3 2" xfId="1246"/>
    <cellStyle name="Обычный 2 5 4 3 2 2" xfId="2655"/>
    <cellStyle name="Обычный 2 5 4 3 2 2 2" xfId="6879"/>
    <cellStyle name="Обычный 2 5 4 3 2 3" xfId="4063"/>
    <cellStyle name="Обычный 2 5 4 3 2 3 2" xfId="8287"/>
    <cellStyle name="Обычный 2 5 4 3 2 4" xfId="5471"/>
    <cellStyle name="Обычный 2 5 4 3 3" xfId="1951"/>
    <cellStyle name="Обычный 2 5 4 3 3 2" xfId="6175"/>
    <cellStyle name="Обычный 2 5 4 3 4" xfId="3359"/>
    <cellStyle name="Обычный 2 5 4 3 4 2" xfId="7583"/>
    <cellStyle name="Обычный 2 5 4 3 5" xfId="4767"/>
    <cellStyle name="Обычный 2 5 4 4" xfId="894"/>
    <cellStyle name="Обычный 2 5 4 4 2" xfId="2303"/>
    <cellStyle name="Обычный 2 5 4 4 2 2" xfId="6527"/>
    <cellStyle name="Обычный 2 5 4 4 3" xfId="3711"/>
    <cellStyle name="Обычный 2 5 4 4 3 2" xfId="7935"/>
    <cellStyle name="Обычный 2 5 4 4 4" xfId="5119"/>
    <cellStyle name="Обычный 2 5 4 5" xfId="1599"/>
    <cellStyle name="Обычный 2 5 4 5 2" xfId="5823"/>
    <cellStyle name="Обычный 2 5 4 6" xfId="3007"/>
    <cellStyle name="Обычный 2 5 4 6 2" xfId="7231"/>
    <cellStyle name="Обычный 2 5 4 7" xfId="4415"/>
    <cellStyle name="Обычный 2 5 5" xfId="105"/>
    <cellStyle name="Обычный 2 5 5 2" xfId="517"/>
    <cellStyle name="Обычный 2 5 5 2 2" xfId="1248"/>
    <cellStyle name="Обычный 2 5 5 2 2 2" xfId="2657"/>
    <cellStyle name="Обычный 2 5 5 2 2 2 2" xfId="6881"/>
    <cellStyle name="Обычный 2 5 5 2 2 3" xfId="4065"/>
    <cellStyle name="Обычный 2 5 5 2 2 3 2" xfId="8289"/>
    <cellStyle name="Обычный 2 5 5 2 2 4" xfId="5473"/>
    <cellStyle name="Обычный 2 5 5 2 3" xfId="1953"/>
    <cellStyle name="Обычный 2 5 5 2 3 2" xfId="6177"/>
    <cellStyle name="Обычный 2 5 5 2 4" xfId="3361"/>
    <cellStyle name="Обычный 2 5 5 2 4 2" xfId="7585"/>
    <cellStyle name="Обычный 2 5 5 2 5" xfId="4769"/>
    <cellStyle name="Обычный 2 5 5 3" xfId="896"/>
    <cellStyle name="Обычный 2 5 5 3 2" xfId="2305"/>
    <cellStyle name="Обычный 2 5 5 3 2 2" xfId="6529"/>
    <cellStyle name="Обычный 2 5 5 3 3" xfId="3713"/>
    <cellStyle name="Обычный 2 5 5 3 3 2" xfId="7937"/>
    <cellStyle name="Обычный 2 5 5 3 4" xfId="5121"/>
    <cellStyle name="Обычный 2 5 5 4" xfId="1601"/>
    <cellStyle name="Обычный 2 5 5 4 2" xfId="5825"/>
    <cellStyle name="Обычный 2 5 5 5" xfId="3009"/>
    <cellStyle name="Обычный 2 5 5 5 2" xfId="7233"/>
    <cellStyle name="Обычный 2 5 5 6" xfId="4417"/>
    <cellStyle name="Обычный 2 5 6" xfId="502"/>
    <cellStyle name="Обычный 2 5 6 2" xfId="1233"/>
    <cellStyle name="Обычный 2 5 6 2 2" xfId="2642"/>
    <cellStyle name="Обычный 2 5 6 2 2 2" xfId="6866"/>
    <cellStyle name="Обычный 2 5 6 2 3" xfId="4050"/>
    <cellStyle name="Обычный 2 5 6 2 3 2" xfId="8274"/>
    <cellStyle name="Обычный 2 5 6 2 4" xfId="5458"/>
    <cellStyle name="Обычный 2 5 6 3" xfId="1938"/>
    <cellStyle name="Обычный 2 5 6 3 2" xfId="6162"/>
    <cellStyle name="Обычный 2 5 6 4" xfId="3346"/>
    <cellStyle name="Обычный 2 5 6 4 2" xfId="7570"/>
    <cellStyle name="Обычный 2 5 6 5" xfId="4754"/>
    <cellStyle name="Обычный 2 5 7" xfId="881"/>
    <cellStyle name="Обычный 2 5 7 2" xfId="2290"/>
    <cellStyle name="Обычный 2 5 7 2 2" xfId="6514"/>
    <cellStyle name="Обычный 2 5 7 3" xfId="3698"/>
    <cellStyle name="Обычный 2 5 7 3 2" xfId="7922"/>
    <cellStyle name="Обычный 2 5 7 4" xfId="5106"/>
    <cellStyle name="Обычный 2 5 8" xfId="1586"/>
    <cellStyle name="Обычный 2 5 8 2" xfId="5810"/>
    <cellStyle name="Обычный 2 5 9" xfId="2994"/>
    <cellStyle name="Обычный 2 5 9 2" xfId="7218"/>
    <cellStyle name="Обычный 2 5_Отчет за 2015 год" xfId="106"/>
    <cellStyle name="Обычный 2 6" xfId="107"/>
    <cellStyle name="Обычный 2 6 2" xfId="108"/>
    <cellStyle name="Обычный 2 6 2 2" xfId="109"/>
    <cellStyle name="Обычный 2 6 2 2 2" xfId="110"/>
    <cellStyle name="Обычный 2 6 2 2 2 2" xfId="521"/>
    <cellStyle name="Обычный 2 6 2 2 2 2 2" xfId="1252"/>
    <cellStyle name="Обычный 2 6 2 2 2 2 2 2" xfId="2661"/>
    <cellStyle name="Обычный 2 6 2 2 2 2 2 2 2" xfId="6885"/>
    <cellStyle name="Обычный 2 6 2 2 2 2 2 3" xfId="4069"/>
    <cellStyle name="Обычный 2 6 2 2 2 2 2 3 2" xfId="8293"/>
    <cellStyle name="Обычный 2 6 2 2 2 2 2 4" xfId="5477"/>
    <cellStyle name="Обычный 2 6 2 2 2 2 3" xfId="1957"/>
    <cellStyle name="Обычный 2 6 2 2 2 2 3 2" xfId="6181"/>
    <cellStyle name="Обычный 2 6 2 2 2 2 4" xfId="3365"/>
    <cellStyle name="Обычный 2 6 2 2 2 2 4 2" xfId="7589"/>
    <cellStyle name="Обычный 2 6 2 2 2 2 5" xfId="4773"/>
    <cellStyle name="Обычный 2 6 2 2 2 3" xfId="900"/>
    <cellStyle name="Обычный 2 6 2 2 2 3 2" xfId="2309"/>
    <cellStyle name="Обычный 2 6 2 2 2 3 2 2" xfId="6533"/>
    <cellStyle name="Обычный 2 6 2 2 2 3 3" xfId="3717"/>
    <cellStyle name="Обычный 2 6 2 2 2 3 3 2" xfId="7941"/>
    <cellStyle name="Обычный 2 6 2 2 2 3 4" xfId="5125"/>
    <cellStyle name="Обычный 2 6 2 2 2 4" xfId="1605"/>
    <cellStyle name="Обычный 2 6 2 2 2 4 2" xfId="5829"/>
    <cellStyle name="Обычный 2 6 2 2 2 5" xfId="3013"/>
    <cellStyle name="Обычный 2 6 2 2 2 5 2" xfId="7237"/>
    <cellStyle name="Обычный 2 6 2 2 2 6" xfId="4421"/>
    <cellStyle name="Обычный 2 6 2 2 3" xfId="520"/>
    <cellStyle name="Обычный 2 6 2 2 3 2" xfId="1251"/>
    <cellStyle name="Обычный 2 6 2 2 3 2 2" xfId="2660"/>
    <cellStyle name="Обычный 2 6 2 2 3 2 2 2" xfId="6884"/>
    <cellStyle name="Обычный 2 6 2 2 3 2 3" xfId="4068"/>
    <cellStyle name="Обычный 2 6 2 2 3 2 3 2" xfId="8292"/>
    <cellStyle name="Обычный 2 6 2 2 3 2 4" xfId="5476"/>
    <cellStyle name="Обычный 2 6 2 2 3 3" xfId="1956"/>
    <cellStyle name="Обычный 2 6 2 2 3 3 2" xfId="6180"/>
    <cellStyle name="Обычный 2 6 2 2 3 4" xfId="3364"/>
    <cellStyle name="Обычный 2 6 2 2 3 4 2" xfId="7588"/>
    <cellStyle name="Обычный 2 6 2 2 3 5" xfId="4772"/>
    <cellStyle name="Обычный 2 6 2 2 4" xfId="899"/>
    <cellStyle name="Обычный 2 6 2 2 4 2" xfId="2308"/>
    <cellStyle name="Обычный 2 6 2 2 4 2 2" xfId="6532"/>
    <cellStyle name="Обычный 2 6 2 2 4 3" xfId="3716"/>
    <cellStyle name="Обычный 2 6 2 2 4 3 2" xfId="7940"/>
    <cellStyle name="Обычный 2 6 2 2 4 4" xfId="5124"/>
    <cellStyle name="Обычный 2 6 2 2 5" xfId="1604"/>
    <cellStyle name="Обычный 2 6 2 2 5 2" xfId="5828"/>
    <cellStyle name="Обычный 2 6 2 2 6" xfId="3012"/>
    <cellStyle name="Обычный 2 6 2 2 6 2" xfId="7236"/>
    <cellStyle name="Обычный 2 6 2 2 7" xfId="4420"/>
    <cellStyle name="Обычный 2 6 2 3" xfId="111"/>
    <cellStyle name="Обычный 2 6 2 3 2" xfId="522"/>
    <cellStyle name="Обычный 2 6 2 3 2 2" xfId="1253"/>
    <cellStyle name="Обычный 2 6 2 3 2 2 2" xfId="2662"/>
    <cellStyle name="Обычный 2 6 2 3 2 2 2 2" xfId="6886"/>
    <cellStyle name="Обычный 2 6 2 3 2 2 3" xfId="4070"/>
    <cellStyle name="Обычный 2 6 2 3 2 2 3 2" xfId="8294"/>
    <cellStyle name="Обычный 2 6 2 3 2 2 4" xfId="5478"/>
    <cellStyle name="Обычный 2 6 2 3 2 3" xfId="1958"/>
    <cellStyle name="Обычный 2 6 2 3 2 3 2" xfId="6182"/>
    <cellStyle name="Обычный 2 6 2 3 2 4" xfId="3366"/>
    <cellStyle name="Обычный 2 6 2 3 2 4 2" xfId="7590"/>
    <cellStyle name="Обычный 2 6 2 3 2 5" xfId="4774"/>
    <cellStyle name="Обычный 2 6 2 3 3" xfId="901"/>
    <cellStyle name="Обычный 2 6 2 3 3 2" xfId="2310"/>
    <cellStyle name="Обычный 2 6 2 3 3 2 2" xfId="6534"/>
    <cellStyle name="Обычный 2 6 2 3 3 3" xfId="3718"/>
    <cellStyle name="Обычный 2 6 2 3 3 3 2" xfId="7942"/>
    <cellStyle name="Обычный 2 6 2 3 3 4" xfId="5126"/>
    <cellStyle name="Обычный 2 6 2 3 4" xfId="1606"/>
    <cellStyle name="Обычный 2 6 2 3 4 2" xfId="5830"/>
    <cellStyle name="Обычный 2 6 2 3 5" xfId="3014"/>
    <cellStyle name="Обычный 2 6 2 3 5 2" xfId="7238"/>
    <cellStyle name="Обычный 2 6 2 3 6" xfId="4422"/>
    <cellStyle name="Обычный 2 6 2 4" xfId="519"/>
    <cellStyle name="Обычный 2 6 2 4 2" xfId="1250"/>
    <cellStyle name="Обычный 2 6 2 4 2 2" xfId="2659"/>
    <cellStyle name="Обычный 2 6 2 4 2 2 2" xfId="6883"/>
    <cellStyle name="Обычный 2 6 2 4 2 3" xfId="4067"/>
    <cellStyle name="Обычный 2 6 2 4 2 3 2" xfId="8291"/>
    <cellStyle name="Обычный 2 6 2 4 2 4" xfId="5475"/>
    <cellStyle name="Обычный 2 6 2 4 3" xfId="1955"/>
    <cellStyle name="Обычный 2 6 2 4 3 2" xfId="6179"/>
    <cellStyle name="Обычный 2 6 2 4 4" xfId="3363"/>
    <cellStyle name="Обычный 2 6 2 4 4 2" xfId="7587"/>
    <cellStyle name="Обычный 2 6 2 4 5" xfId="4771"/>
    <cellStyle name="Обычный 2 6 2 5" xfId="898"/>
    <cellStyle name="Обычный 2 6 2 5 2" xfId="2307"/>
    <cellStyle name="Обычный 2 6 2 5 2 2" xfId="6531"/>
    <cellStyle name="Обычный 2 6 2 5 3" xfId="3715"/>
    <cellStyle name="Обычный 2 6 2 5 3 2" xfId="7939"/>
    <cellStyle name="Обычный 2 6 2 5 4" xfId="5123"/>
    <cellStyle name="Обычный 2 6 2 6" xfId="1603"/>
    <cellStyle name="Обычный 2 6 2 6 2" xfId="5827"/>
    <cellStyle name="Обычный 2 6 2 7" xfId="3011"/>
    <cellStyle name="Обычный 2 6 2 7 2" xfId="7235"/>
    <cellStyle name="Обычный 2 6 2 8" xfId="4419"/>
    <cellStyle name="Обычный 2 6 3" xfId="112"/>
    <cellStyle name="Обычный 2 6 3 2" xfId="113"/>
    <cellStyle name="Обычный 2 6 3 2 2" xfId="524"/>
    <cellStyle name="Обычный 2 6 3 2 2 2" xfId="1255"/>
    <cellStyle name="Обычный 2 6 3 2 2 2 2" xfId="2664"/>
    <cellStyle name="Обычный 2 6 3 2 2 2 2 2" xfId="6888"/>
    <cellStyle name="Обычный 2 6 3 2 2 2 3" xfId="4072"/>
    <cellStyle name="Обычный 2 6 3 2 2 2 3 2" xfId="8296"/>
    <cellStyle name="Обычный 2 6 3 2 2 2 4" xfId="5480"/>
    <cellStyle name="Обычный 2 6 3 2 2 3" xfId="1960"/>
    <cellStyle name="Обычный 2 6 3 2 2 3 2" xfId="6184"/>
    <cellStyle name="Обычный 2 6 3 2 2 4" xfId="3368"/>
    <cellStyle name="Обычный 2 6 3 2 2 4 2" xfId="7592"/>
    <cellStyle name="Обычный 2 6 3 2 2 5" xfId="4776"/>
    <cellStyle name="Обычный 2 6 3 2 3" xfId="903"/>
    <cellStyle name="Обычный 2 6 3 2 3 2" xfId="2312"/>
    <cellStyle name="Обычный 2 6 3 2 3 2 2" xfId="6536"/>
    <cellStyle name="Обычный 2 6 3 2 3 3" xfId="3720"/>
    <cellStyle name="Обычный 2 6 3 2 3 3 2" xfId="7944"/>
    <cellStyle name="Обычный 2 6 3 2 3 4" xfId="5128"/>
    <cellStyle name="Обычный 2 6 3 2 4" xfId="1608"/>
    <cellStyle name="Обычный 2 6 3 2 4 2" xfId="5832"/>
    <cellStyle name="Обычный 2 6 3 2 5" xfId="3016"/>
    <cellStyle name="Обычный 2 6 3 2 5 2" xfId="7240"/>
    <cellStyle name="Обычный 2 6 3 2 6" xfId="4424"/>
    <cellStyle name="Обычный 2 6 3 3" xfId="523"/>
    <cellStyle name="Обычный 2 6 3 3 2" xfId="1254"/>
    <cellStyle name="Обычный 2 6 3 3 2 2" xfId="2663"/>
    <cellStyle name="Обычный 2 6 3 3 2 2 2" xfId="6887"/>
    <cellStyle name="Обычный 2 6 3 3 2 3" xfId="4071"/>
    <cellStyle name="Обычный 2 6 3 3 2 3 2" xfId="8295"/>
    <cellStyle name="Обычный 2 6 3 3 2 4" xfId="5479"/>
    <cellStyle name="Обычный 2 6 3 3 3" xfId="1959"/>
    <cellStyle name="Обычный 2 6 3 3 3 2" xfId="6183"/>
    <cellStyle name="Обычный 2 6 3 3 4" xfId="3367"/>
    <cellStyle name="Обычный 2 6 3 3 4 2" xfId="7591"/>
    <cellStyle name="Обычный 2 6 3 3 5" xfId="4775"/>
    <cellStyle name="Обычный 2 6 3 4" xfId="902"/>
    <cellStyle name="Обычный 2 6 3 4 2" xfId="2311"/>
    <cellStyle name="Обычный 2 6 3 4 2 2" xfId="6535"/>
    <cellStyle name="Обычный 2 6 3 4 3" xfId="3719"/>
    <cellStyle name="Обычный 2 6 3 4 3 2" xfId="7943"/>
    <cellStyle name="Обычный 2 6 3 4 4" xfId="5127"/>
    <cellStyle name="Обычный 2 6 3 5" xfId="1607"/>
    <cellStyle name="Обычный 2 6 3 5 2" xfId="5831"/>
    <cellStyle name="Обычный 2 6 3 6" xfId="3015"/>
    <cellStyle name="Обычный 2 6 3 6 2" xfId="7239"/>
    <cellStyle name="Обычный 2 6 3 7" xfId="4423"/>
    <cellStyle name="Обычный 2 6 4" xfId="114"/>
    <cellStyle name="Обычный 2 6 4 2" xfId="525"/>
    <cellStyle name="Обычный 2 6 4 2 2" xfId="1256"/>
    <cellStyle name="Обычный 2 6 4 2 2 2" xfId="2665"/>
    <cellStyle name="Обычный 2 6 4 2 2 2 2" xfId="6889"/>
    <cellStyle name="Обычный 2 6 4 2 2 3" xfId="4073"/>
    <cellStyle name="Обычный 2 6 4 2 2 3 2" xfId="8297"/>
    <cellStyle name="Обычный 2 6 4 2 2 4" xfId="5481"/>
    <cellStyle name="Обычный 2 6 4 2 3" xfId="1961"/>
    <cellStyle name="Обычный 2 6 4 2 3 2" xfId="6185"/>
    <cellStyle name="Обычный 2 6 4 2 4" xfId="3369"/>
    <cellStyle name="Обычный 2 6 4 2 4 2" xfId="7593"/>
    <cellStyle name="Обычный 2 6 4 2 5" xfId="4777"/>
    <cellStyle name="Обычный 2 6 4 3" xfId="904"/>
    <cellStyle name="Обычный 2 6 4 3 2" xfId="2313"/>
    <cellStyle name="Обычный 2 6 4 3 2 2" xfId="6537"/>
    <cellStyle name="Обычный 2 6 4 3 3" xfId="3721"/>
    <cellStyle name="Обычный 2 6 4 3 3 2" xfId="7945"/>
    <cellStyle name="Обычный 2 6 4 3 4" xfId="5129"/>
    <cellStyle name="Обычный 2 6 4 4" xfId="1609"/>
    <cellStyle name="Обычный 2 6 4 4 2" xfId="5833"/>
    <cellStyle name="Обычный 2 6 4 5" xfId="3017"/>
    <cellStyle name="Обычный 2 6 4 5 2" xfId="7241"/>
    <cellStyle name="Обычный 2 6 4 6" xfId="4425"/>
    <cellStyle name="Обычный 2 6 5" xfId="518"/>
    <cellStyle name="Обычный 2 6 5 2" xfId="1249"/>
    <cellStyle name="Обычный 2 6 5 2 2" xfId="2658"/>
    <cellStyle name="Обычный 2 6 5 2 2 2" xfId="6882"/>
    <cellStyle name="Обычный 2 6 5 2 3" xfId="4066"/>
    <cellStyle name="Обычный 2 6 5 2 3 2" xfId="8290"/>
    <cellStyle name="Обычный 2 6 5 2 4" xfId="5474"/>
    <cellStyle name="Обычный 2 6 5 3" xfId="1954"/>
    <cellStyle name="Обычный 2 6 5 3 2" xfId="6178"/>
    <cellStyle name="Обычный 2 6 5 4" xfId="3362"/>
    <cellStyle name="Обычный 2 6 5 4 2" xfId="7586"/>
    <cellStyle name="Обычный 2 6 5 5" xfId="4770"/>
    <cellStyle name="Обычный 2 6 6" xfId="897"/>
    <cellStyle name="Обычный 2 6 6 2" xfId="2306"/>
    <cellStyle name="Обычный 2 6 6 2 2" xfId="6530"/>
    <cellStyle name="Обычный 2 6 6 3" xfId="3714"/>
    <cellStyle name="Обычный 2 6 6 3 2" xfId="7938"/>
    <cellStyle name="Обычный 2 6 6 4" xfId="5122"/>
    <cellStyle name="Обычный 2 6 7" xfId="1602"/>
    <cellStyle name="Обычный 2 6 7 2" xfId="5826"/>
    <cellStyle name="Обычный 2 6 8" xfId="3010"/>
    <cellStyle name="Обычный 2 6 8 2" xfId="7234"/>
    <cellStyle name="Обычный 2 6 9" xfId="4418"/>
    <cellStyle name="Обычный 2 7" xfId="115"/>
    <cellStyle name="Обычный 2 7 2" xfId="116"/>
    <cellStyle name="Обычный 2 7 2 2" xfId="117"/>
    <cellStyle name="Обычный 2 7 2 2 2" xfId="118"/>
    <cellStyle name="Обычный 2 7 2 2 2 2" xfId="529"/>
    <cellStyle name="Обычный 2 7 2 2 2 2 2" xfId="1260"/>
    <cellStyle name="Обычный 2 7 2 2 2 2 2 2" xfId="2669"/>
    <cellStyle name="Обычный 2 7 2 2 2 2 2 2 2" xfId="6893"/>
    <cellStyle name="Обычный 2 7 2 2 2 2 2 3" xfId="4077"/>
    <cellStyle name="Обычный 2 7 2 2 2 2 2 3 2" xfId="8301"/>
    <cellStyle name="Обычный 2 7 2 2 2 2 2 4" xfId="5485"/>
    <cellStyle name="Обычный 2 7 2 2 2 2 3" xfId="1965"/>
    <cellStyle name="Обычный 2 7 2 2 2 2 3 2" xfId="6189"/>
    <cellStyle name="Обычный 2 7 2 2 2 2 4" xfId="3373"/>
    <cellStyle name="Обычный 2 7 2 2 2 2 4 2" xfId="7597"/>
    <cellStyle name="Обычный 2 7 2 2 2 2 5" xfId="4781"/>
    <cellStyle name="Обычный 2 7 2 2 2 3" xfId="908"/>
    <cellStyle name="Обычный 2 7 2 2 2 3 2" xfId="2317"/>
    <cellStyle name="Обычный 2 7 2 2 2 3 2 2" xfId="6541"/>
    <cellStyle name="Обычный 2 7 2 2 2 3 3" xfId="3725"/>
    <cellStyle name="Обычный 2 7 2 2 2 3 3 2" xfId="7949"/>
    <cellStyle name="Обычный 2 7 2 2 2 3 4" xfId="5133"/>
    <cellStyle name="Обычный 2 7 2 2 2 4" xfId="1613"/>
    <cellStyle name="Обычный 2 7 2 2 2 4 2" xfId="5837"/>
    <cellStyle name="Обычный 2 7 2 2 2 5" xfId="3021"/>
    <cellStyle name="Обычный 2 7 2 2 2 5 2" xfId="7245"/>
    <cellStyle name="Обычный 2 7 2 2 2 6" xfId="4429"/>
    <cellStyle name="Обычный 2 7 2 2 3" xfId="528"/>
    <cellStyle name="Обычный 2 7 2 2 3 2" xfId="1259"/>
    <cellStyle name="Обычный 2 7 2 2 3 2 2" xfId="2668"/>
    <cellStyle name="Обычный 2 7 2 2 3 2 2 2" xfId="6892"/>
    <cellStyle name="Обычный 2 7 2 2 3 2 3" xfId="4076"/>
    <cellStyle name="Обычный 2 7 2 2 3 2 3 2" xfId="8300"/>
    <cellStyle name="Обычный 2 7 2 2 3 2 4" xfId="5484"/>
    <cellStyle name="Обычный 2 7 2 2 3 3" xfId="1964"/>
    <cellStyle name="Обычный 2 7 2 2 3 3 2" xfId="6188"/>
    <cellStyle name="Обычный 2 7 2 2 3 4" xfId="3372"/>
    <cellStyle name="Обычный 2 7 2 2 3 4 2" xfId="7596"/>
    <cellStyle name="Обычный 2 7 2 2 3 5" xfId="4780"/>
    <cellStyle name="Обычный 2 7 2 2 4" xfId="907"/>
    <cellStyle name="Обычный 2 7 2 2 4 2" xfId="2316"/>
    <cellStyle name="Обычный 2 7 2 2 4 2 2" xfId="6540"/>
    <cellStyle name="Обычный 2 7 2 2 4 3" xfId="3724"/>
    <cellStyle name="Обычный 2 7 2 2 4 3 2" xfId="7948"/>
    <cellStyle name="Обычный 2 7 2 2 4 4" xfId="5132"/>
    <cellStyle name="Обычный 2 7 2 2 5" xfId="1612"/>
    <cellStyle name="Обычный 2 7 2 2 5 2" xfId="5836"/>
    <cellStyle name="Обычный 2 7 2 2 6" xfId="3020"/>
    <cellStyle name="Обычный 2 7 2 2 6 2" xfId="7244"/>
    <cellStyle name="Обычный 2 7 2 2 7" xfId="4428"/>
    <cellStyle name="Обычный 2 7 2 3" xfId="119"/>
    <cellStyle name="Обычный 2 7 2 3 2" xfId="530"/>
    <cellStyle name="Обычный 2 7 2 3 2 2" xfId="1261"/>
    <cellStyle name="Обычный 2 7 2 3 2 2 2" xfId="2670"/>
    <cellStyle name="Обычный 2 7 2 3 2 2 2 2" xfId="6894"/>
    <cellStyle name="Обычный 2 7 2 3 2 2 3" xfId="4078"/>
    <cellStyle name="Обычный 2 7 2 3 2 2 3 2" xfId="8302"/>
    <cellStyle name="Обычный 2 7 2 3 2 2 4" xfId="5486"/>
    <cellStyle name="Обычный 2 7 2 3 2 3" xfId="1966"/>
    <cellStyle name="Обычный 2 7 2 3 2 3 2" xfId="6190"/>
    <cellStyle name="Обычный 2 7 2 3 2 4" xfId="3374"/>
    <cellStyle name="Обычный 2 7 2 3 2 4 2" xfId="7598"/>
    <cellStyle name="Обычный 2 7 2 3 2 5" xfId="4782"/>
    <cellStyle name="Обычный 2 7 2 3 3" xfId="909"/>
    <cellStyle name="Обычный 2 7 2 3 3 2" xfId="2318"/>
    <cellStyle name="Обычный 2 7 2 3 3 2 2" xfId="6542"/>
    <cellStyle name="Обычный 2 7 2 3 3 3" xfId="3726"/>
    <cellStyle name="Обычный 2 7 2 3 3 3 2" xfId="7950"/>
    <cellStyle name="Обычный 2 7 2 3 3 4" xfId="5134"/>
    <cellStyle name="Обычный 2 7 2 3 4" xfId="1614"/>
    <cellStyle name="Обычный 2 7 2 3 4 2" xfId="5838"/>
    <cellStyle name="Обычный 2 7 2 3 5" xfId="3022"/>
    <cellStyle name="Обычный 2 7 2 3 5 2" xfId="7246"/>
    <cellStyle name="Обычный 2 7 2 3 6" xfId="4430"/>
    <cellStyle name="Обычный 2 7 2 4" xfId="527"/>
    <cellStyle name="Обычный 2 7 2 4 2" xfId="1258"/>
    <cellStyle name="Обычный 2 7 2 4 2 2" xfId="2667"/>
    <cellStyle name="Обычный 2 7 2 4 2 2 2" xfId="6891"/>
    <cellStyle name="Обычный 2 7 2 4 2 3" xfId="4075"/>
    <cellStyle name="Обычный 2 7 2 4 2 3 2" xfId="8299"/>
    <cellStyle name="Обычный 2 7 2 4 2 4" xfId="5483"/>
    <cellStyle name="Обычный 2 7 2 4 3" xfId="1963"/>
    <cellStyle name="Обычный 2 7 2 4 3 2" xfId="6187"/>
    <cellStyle name="Обычный 2 7 2 4 4" xfId="3371"/>
    <cellStyle name="Обычный 2 7 2 4 4 2" xfId="7595"/>
    <cellStyle name="Обычный 2 7 2 4 5" xfId="4779"/>
    <cellStyle name="Обычный 2 7 2 5" xfId="906"/>
    <cellStyle name="Обычный 2 7 2 5 2" xfId="2315"/>
    <cellStyle name="Обычный 2 7 2 5 2 2" xfId="6539"/>
    <cellStyle name="Обычный 2 7 2 5 3" xfId="3723"/>
    <cellStyle name="Обычный 2 7 2 5 3 2" xfId="7947"/>
    <cellStyle name="Обычный 2 7 2 5 4" xfId="5131"/>
    <cellStyle name="Обычный 2 7 2 6" xfId="1611"/>
    <cellStyle name="Обычный 2 7 2 6 2" xfId="5835"/>
    <cellStyle name="Обычный 2 7 2 7" xfId="3019"/>
    <cellStyle name="Обычный 2 7 2 7 2" xfId="7243"/>
    <cellStyle name="Обычный 2 7 2 8" xfId="4427"/>
    <cellStyle name="Обычный 2 7 3" xfId="120"/>
    <cellStyle name="Обычный 2 7 3 2" xfId="121"/>
    <cellStyle name="Обычный 2 7 3 2 2" xfId="532"/>
    <cellStyle name="Обычный 2 7 3 2 2 2" xfId="1263"/>
    <cellStyle name="Обычный 2 7 3 2 2 2 2" xfId="2672"/>
    <cellStyle name="Обычный 2 7 3 2 2 2 2 2" xfId="6896"/>
    <cellStyle name="Обычный 2 7 3 2 2 2 3" xfId="4080"/>
    <cellStyle name="Обычный 2 7 3 2 2 2 3 2" xfId="8304"/>
    <cellStyle name="Обычный 2 7 3 2 2 2 4" xfId="5488"/>
    <cellStyle name="Обычный 2 7 3 2 2 3" xfId="1968"/>
    <cellStyle name="Обычный 2 7 3 2 2 3 2" xfId="6192"/>
    <cellStyle name="Обычный 2 7 3 2 2 4" xfId="3376"/>
    <cellStyle name="Обычный 2 7 3 2 2 4 2" xfId="7600"/>
    <cellStyle name="Обычный 2 7 3 2 2 5" xfId="4784"/>
    <cellStyle name="Обычный 2 7 3 2 3" xfId="911"/>
    <cellStyle name="Обычный 2 7 3 2 3 2" xfId="2320"/>
    <cellStyle name="Обычный 2 7 3 2 3 2 2" xfId="6544"/>
    <cellStyle name="Обычный 2 7 3 2 3 3" xfId="3728"/>
    <cellStyle name="Обычный 2 7 3 2 3 3 2" xfId="7952"/>
    <cellStyle name="Обычный 2 7 3 2 3 4" xfId="5136"/>
    <cellStyle name="Обычный 2 7 3 2 4" xfId="1616"/>
    <cellStyle name="Обычный 2 7 3 2 4 2" xfId="5840"/>
    <cellStyle name="Обычный 2 7 3 2 5" xfId="3024"/>
    <cellStyle name="Обычный 2 7 3 2 5 2" xfId="7248"/>
    <cellStyle name="Обычный 2 7 3 2 6" xfId="4432"/>
    <cellStyle name="Обычный 2 7 3 3" xfId="531"/>
    <cellStyle name="Обычный 2 7 3 3 2" xfId="1262"/>
    <cellStyle name="Обычный 2 7 3 3 2 2" xfId="2671"/>
    <cellStyle name="Обычный 2 7 3 3 2 2 2" xfId="6895"/>
    <cellStyle name="Обычный 2 7 3 3 2 3" xfId="4079"/>
    <cellStyle name="Обычный 2 7 3 3 2 3 2" xfId="8303"/>
    <cellStyle name="Обычный 2 7 3 3 2 4" xfId="5487"/>
    <cellStyle name="Обычный 2 7 3 3 3" xfId="1967"/>
    <cellStyle name="Обычный 2 7 3 3 3 2" xfId="6191"/>
    <cellStyle name="Обычный 2 7 3 3 4" xfId="3375"/>
    <cellStyle name="Обычный 2 7 3 3 4 2" xfId="7599"/>
    <cellStyle name="Обычный 2 7 3 3 5" xfId="4783"/>
    <cellStyle name="Обычный 2 7 3 4" xfId="910"/>
    <cellStyle name="Обычный 2 7 3 4 2" xfId="2319"/>
    <cellStyle name="Обычный 2 7 3 4 2 2" xfId="6543"/>
    <cellStyle name="Обычный 2 7 3 4 3" xfId="3727"/>
    <cellStyle name="Обычный 2 7 3 4 3 2" xfId="7951"/>
    <cellStyle name="Обычный 2 7 3 4 4" xfId="5135"/>
    <cellStyle name="Обычный 2 7 3 5" xfId="1615"/>
    <cellStyle name="Обычный 2 7 3 5 2" xfId="5839"/>
    <cellStyle name="Обычный 2 7 3 6" xfId="3023"/>
    <cellStyle name="Обычный 2 7 3 6 2" xfId="7247"/>
    <cellStyle name="Обычный 2 7 3 7" xfId="4431"/>
    <cellStyle name="Обычный 2 7 4" xfId="122"/>
    <cellStyle name="Обычный 2 7 4 2" xfId="533"/>
    <cellStyle name="Обычный 2 7 4 2 2" xfId="1264"/>
    <cellStyle name="Обычный 2 7 4 2 2 2" xfId="2673"/>
    <cellStyle name="Обычный 2 7 4 2 2 2 2" xfId="6897"/>
    <cellStyle name="Обычный 2 7 4 2 2 3" xfId="4081"/>
    <cellStyle name="Обычный 2 7 4 2 2 3 2" xfId="8305"/>
    <cellStyle name="Обычный 2 7 4 2 2 4" xfId="5489"/>
    <cellStyle name="Обычный 2 7 4 2 3" xfId="1969"/>
    <cellStyle name="Обычный 2 7 4 2 3 2" xfId="6193"/>
    <cellStyle name="Обычный 2 7 4 2 4" xfId="3377"/>
    <cellStyle name="Обычный 2 7 4 2 4 2" xfId="7601"/>
    <cellStyle name="Обычный 2 7 4 2 5" xfId="4785"/>
    <cellStyle name="Обычный 2 7 4 3" xfId="912"/>
    <cellStyle name="Обычный 2 7 4 3 2" xfId="2321"/>
    <cellStyle name="Обычный 2 7 4 3 2 2" xfId="6545"/>
    <cellStyle name="Обычный 2 7 4 3 3" xfId="3729"/>
    <cellStyle name="Обычный 2 7 4 3 3 2" xfId="7953"/>
    <cellStyle name="Обычный 2 7 4 3 4" xfId="5137"/>
    <cellStyle name="Обычный 2 7 4 4" xfId="1617"/>
    <cellStyle name="Обычный 2 7 4 4 2" xfId="5841"/>
    <cellStyle name="Обычный 2 7 4 5" xfId="3025"/>
    <cellStyle name="Обычный 2 7 4 5 2" xfId="7249"/>
    <cellStyle name="Обычный 2 7 4 6" xfId="4433"/>
    <cellStyle name="Обычный 2 7 5" xfId="526"/>
    <cellStyle name="Обычный 2 7 5 2" xfId="1257"/>
    <cellStyle name="Обычный 2 7 5 2 2" xfId="2666"/>
    <cellStyle name="Обычный 2 7 5 2 2 2" xfId="6890"/>
    <cellStyle name="Обычный 2 7 5 2 3" xfId="4074"/>
    <cellStyle name="Обычный 2 7 5 2 3 2" xfId="8298"/>
    <cellStyle name="Обычный 2 7 5 2 4" xfId="5482"/>
    <cellStyle name="Обычный 2 7 5 3" xfId="1962"/>
    <cellStyle name="Обычный 2 7 5 3 2" xfId="6186"/>
    <cellStyle name="Обычный 2 7 5 4" xfId="3370"/>
    <cellStyle name="Обычный 2 7 5 4 2" xfId="7594"/>
    <cellStyle name="Обычный 2 7 5 5" xfId="4778"/>
    <cellStyle name="Обычный 2 7 6" xfId="905"/>
    <cellStyle name="Обычный 2 7 6 2" xfId="2314"/>
    <cellStyle name="Обычный 2 7 6 2 2" xfId="6538"/>
    <cellStyle name="Обычный 2 7 6 3" xfId="3722"/>
    <cellStyle name="Обычный 2 7 6 3 2" xfId="7946"/>
    <cellStyle name="Обычный 2 7 6 4" xfId="5130"/>
    <cellStyle name="Обычный 2 7 7" xfId="1610"/>
    <cellStyle name="Обычный 2 7 7 2" xfId="5834"/>
    <cellStyle name="Обычный 2 7 8" xfId="3018"/>
    <cellStyle name="Обычный 2 7 8 2" xfId="7242"/>
    <cellStyle name="Обычный 2 7 9" xfId="4426"/>
    <cellStyle name="Обычный 2 8" xfId="123"/>
    <cellStyle name="Обычный 2 8 2" xfId="124"/>
    <cellStyle name="Обычный 2 8 2 2" xfId="125"/>
    <cellStyle name="Обычный 2 8 2 2 2" xfId="536"/>
    <cellStyle name="Обычный 2 8 2 2 2 2" xfId="1267"/>
    <cellStyle name="Обычный 2 8 2 2 2 2 2" xfId="2676"/>
    <cellStyle name="Обычный 2 8 2 2 2 2 2 2" xfId="6900"/>
    <cellStyle name="Обычный 2 8 2 2 2 2 3" xfId="4084"/>
    <cellStyle name="Обычный 2 8 2 2 2 2 3 2" xfId="8308"/>
    <cellStyle name="Обычный 2 8 2 2 2 2 4" xfId="5492"/>
    <cellStyle name="Обычный 2 8 2 2 2 3" xfId="1972"/>
    <cellStyle name="Обычный 2 8 2 2 2 3 2" xfId="6196"/>
    <cellStyle name="Обычный 2 8 2 2 2 4" xfId="3380"/>
    <cellStyle name="Обычный 2 8 2 2 2 4 2" xfId="7604"/>
    <cellStyle name="Обычный 2 8 2 2 2 5" xfId="4788"/>
    <cellStyle name="Обычный 2 8 2 2 3" xfId="915"/>
    <cellStyle name="Обычный 2 8 2 2 3 2" xfId="2324"/>
    <cellStyle name="Обычный 2 8 2 2 3 2 2" xfId="6548"/>
    <cellStyle name="Обычный 2 8 2 2 3 3" xfId="3732"/>
    <cellStyle name="Обычный 2 8 2 2 3 3 2" xfId="7956"/>
    <cellStyle name="Обычный 2 8 2 2 3 4" xfId="5140"/>
    <cellStyle name="Обычный 2 8 2 2 4" xfId="1620"/>
    <cellStyle name="Обычный 2 8 2 2 4 2" xfId="5844"/>
    <cellStyle name="Обычный 2 8 2 2 5" xfId="3028"/>
    <cellStyle name="Обычный 2 8 2 2 5 2" xfId="7252"/>
    <cellStyle name="Обычный 2 8 2 2 6" xfId="4436"/>
    <cellStyle name="Обычный 2 8 2 3" xfId="535"/>
    <cellStyle name="Обычный 2 8 2 3 2" xfId="1266"/>
    <cellStyle name="Обычный 2 8 2 3 2 2" xfId="2675"/>
    <cellStyle name="Обычный 2 8 2 3 2 2 2" xfId="6899"/>
    <cellStyle name="Обычный 2 8 2 3 2 3" xfId="4083"/>
    <cellStyle name="Обычный 2 8 2 3 2 3 2" xfId="8307"/>
    <cellStyle name="Обычный 2 8 2 3 2 4" xfId="5491"/>
    <cellStyle name="Обычный 2 8 2 3 3" xfId="1971"/>
    <cellStyle name="Обычный 2 8 2 3 3 2" xfId="6195"/>
    <cellStyle name="Обычный 2 8 2 3 4" xfId="3379"/>
    <cellStyle name="Обычный 2 8 2 3 4 2" xfId="7603"/>
    <cellStyle name="Обычный 2 8 2 3 5" xfId="4787"/>
    <cellStyle name="Обычный 2 8 2 4" xfId="914"/>
    <cellStyle name="Обычный 2 8 2 4 2" xfId="2323"/>
    <cellStyle name="Обычный 2 8 2 4 2 2" xfId="6547"/>
    <cellStyle name="Обычный 2 8 2 4 3" xfId="3731"/>
    <cellStyle name="Обычный 2 8 2 4 3 2" xfId="7955"/>
    <cellStyle name="Обычный 2 8 2 4 4" xfId="5139"/>
    <cellStyle name="Обычный 2 8 2 5" xfId="1619"/>
    <cellStyle name="Обычный 2 8 2 5 2" xfId="5843"/>
    <cellStyle name="Обычный 2 8 2 6" xfId="3027"/>
    <cellStyle name="Обычный 2 8 2 6 2" xfId="7251"/>
    <cellStyle name="Обычный 2 8 2 7" xfId="4435"/>
    <cellStyle name="Обычный 2 8 3" xfId="126"/>
    <cellStyle name="Обычный 2 8 3 2" xfId="537"/>
    <cellStyle name="Обычный 2 8 3 2 2" xfId="1268"/>
    <cellStyle name="Обычный 2 8 3 2 2 2" xfId="2677"/>
    <cellStyle name="Обычный 2 8 3 2 2 2 2" xfId="6901"/>
    <cellStyle name="Обычный 2 8 3 2 2 3" xfId="4085"/>
    <cellStyle name="Обычный 2 8 3 2 2 3 2" xfId="8309"/>
    <cellStyle name="Обычный 2 8 3 2 2 4" xfId="5493"/>
    <cellStyle name="Обычный 2 8 3 2 3" xfId="1973"/>
    <cellStyle name="Обычный 2 8 3 2 3 2" xfId="6197"/>
    <cellStyle name="Обычный 2 8 3 2 4" xfId="3381"/>
    <cellStyle name="Обычный 2 8 3 2 4 2" xfId="7605"/>
    <cellStyle name="Обычный 2 8 3 2 5" xfId="4789"/>
    <cellStyle name="Обычный 2 8 3 3" xfId="916"/>
    <cellStyle name="Обычный 2 8 3 3 2" xfId="2325"/>
    <cellStyle name="Обычный 2 8 3 3 2 2" xfId="6549"/>
    <cellStyle name="Обычный 2 8 3 3 3" xfId="3733"/>
    <cellStyle name="Обычный 2 8 3 3 3 2" xfId="7957"/>
    <cellStyle name="Обычный 2 8 3 3 4" xfId="5141"/>
    <cellStyle name="Обычный 2 8 3 4" xfId="1621"/>
    <cellStyle name="Обычный 2 8 3 4 2" xfId="5845"/>
    <cellStyle name="Обычный 2 8 3 5" xfId="3029"/>
    <cellStyle name="Обычный 2 8 3 5 2" xfId="7253"/>
    <cellStyle name="Обычный 2 8 3 6" xfId="4437"/>
    <cellStyle name="Обычный 2 8 4" xfId="534"/>
    <cellStyle name="Обычный 2 8 4 2" xfId="1265"/>
    <cellStyle name="Обычный 2 8 4 2 2" xfId="2674"/>
    <cellStyle name="Обычный 2 8 4 2 2 2" xfId="6898"/>
    <cellStyle name="Обычный 2 8 4 2 3" xfId="4082"/>
    <cellStyle name="Обычный 2 8 4 2 3 2" xfId="8306"/>
    <cellStyle name="Обычный 2 8 4 2 4" xfId="5490"/>
    <cellStyle name="Обычный 2 8 4 3" xfId="1970"/>
    <cellStyle name="Обычный 2 8 4 3 2" xfId="6194"/>
    <cellStyle name="Обычный 2 8 4 4" xfId="3378"/>
    <cellStyle name="Обычный 2 8 4 4 2" xfId="7602"/>
    <cellStyle name="Обычный 2 8 4 5" xfId="4786"/>
    <cellStyle name="Обычный 2 8 5" xfId="913"/>
    <cellStyle name="Обычный 2 8 5 2" xfId="2322"/>
    <cellStyle name="Обычный 2 8 5 2 2" xfId="6546"/>
    <cellStyle name="Обычный 2 8 5 3" xfId="3730"/>
    <cellStyle name="Обычный 2 8 5 3 2" xfId="7954"/>
    <cellStyle name="Обычный 2 8 5 4" xfId="5138"/>
    <cellStyle name="Обычный 2 8 6" xfId="1618"/>
    <cellStyle name="Обычный 2 8 6 2" xfId="5842"/>
    <cellStyle name="Обычный 2 8 7" xfId="3026"/>
    <cellStyle name="Обычный 2 8 7 2" xfId="7250"/>
    <cellStyle name="Обычный 2 8 8" xfId="4434"/>
    <cellStyle name="Обычный 2 9" xfId="127"/>
    <cellStyle name="Обычный 2 9 2" xfId="128"/>
    <cellStyle name="Обычный 2 9 2 2" xfId="539"/>
    <cellStyle name="Обычный 2 9 2 2 2" xfId="1270"/>
    <cellStyle name="Обычный 2 9 2 2 2 2" xfId="2679"/>
    <cellStyle name="Обычный 2 9 2 2 2 2 2" xfId="6903"/>
    <cellStyle name="Обычный 2 9 2 2 2 3" xfId="4087"/>
    <cellStyle name="Обычный 2 9 2 2 2 3 2" xfId="8311"/>
    <cellStyle name="Обычный 2 9 2 2 2 4" xfId="5495"/>
    <cellStyle name="Обычный 2 9 2 2 3" xfId="1975"/>
    <cellStyle name="Обычный 2 9 2 2 3 2" xfId="6199"/>
    <cellStyle name="Обычный 2 9 2 2 4" xfId="3383"/>
    <cellStyle name="Обычный 2 9 2 2 4 2" xfId="7607"/>
    <cellStyle name="Обычный 2 9 2 2 5" xfId="4791"/>
    <cellStyle name="Обычный 2 9 2 3" xfId="918"/>
    <cellStyle name="Обычный 2 9 2 3 2" xfId="2327"/>
    <cellStyle name="Обычный 2 9 2 3 2 2" xfId="6551"/>
    <cellStyle name="Обычный 2 9 2 3 3" xfId="3735"/>
    <cellStyle name="Обычный 2 9 2 3 3 2" xfId="7959"/>
    <cellStyle name="Обычный 2 9 2 3 4" xfId="5143"/>
    <cellStyle name="Обычный 2 9 2 4" xfId="1623"/>
    <cellStyle name="Обычный 2 9 2 4 2" xfId="5847"/>
    <cellStyle name="Обычный 2 9 2 5" xfId="3031"/>
    <cellStyle name="Обычный 2 9 2 5 2" xfId="7255"/>
    <cellStyle name="Обычный 2 9 2 6" xfId="4439"/>
    <cellStyle name="Обычный 2 9 3" xfId="538"/>
    <cellStyle name="Обычный 2 9 3 2" xfId="1269"/>
    <cellStyle name="Обычный 2 9 3 2 2" xfId="2678"/>
    <cellStyle name="Обычный 2 9 3 2 2 2" xfId="6902"/>
    <cellStyle name="Обычный 2 9 3 2 3" xfId="4086"/>
    <cellStyle name="Обычный 2 9 3 2 3 2" xfId="8310"/>
    <cellStyle name="Обычный 2 9 3 2 4" xfId="5494"/>
    <cellStyle name="Обычный 2 9 3 3" xfId="1974"/>
    <cellStyle name="Обычный 2 9 3 3 2" xfId="6198"/>
    <cellStyle name="Обычный 2 9 3 4" xfId="3382"/>
    <cellStyle name="Обычный 2 9 3 4 2" xfId="7606"/>
    <cellStyle name="Обычный 2 9 3 5" xfId="4790"/>
    <cellStyle name="Обычный 2 9 4" xfId="917"/>
    <cellStyle name="Обычный 2 9 4 2" xfId="2326"/>
    <cellStyle name="Обычный 2 9 4 2 2" xfId="6550"/>
    <cellStyle name="Обычный 2 9 4 3" xfId="3734"/>
    <cellStyle name="Обычный 2 9 4 3 2" xfId="7958"/>
    <cellStyle name="Обычный 2 9 4 4" xfId="5142"/>
    <cellStyle name="Обычный 2 9 5" xfId="1622"/>
    <cellStyle name="Обычный 2 9 5 2" xfId="5846"/>
    <cellStyle name="Обычный 2 9 6" xfId="3030"/>
    <cellStyle name="Обычный 2 9 6 2" xfId="7254"/>
    <cellStyle name="Обычный 2 9 7" xfId="4438"/>
    <cellStyle name="Обычный 2_Отчет за 2015 год" xfId="129"/>
    <cellStyle name="Обычный 3" xfId="130"/>
    <cellStyle name="Обычный 3 10" xfId="540"/>
    <cellStyle name="Обычный 3 10 2" xfId="1271"/>
    <cellStyle name="Обычный 3 10 2 2" xfId="2680"/>
    <cellStyle name="Обычный 3 10 2 2 2" xfId="6904"/>
    <cellStyle name="Обычный 3 10 2 3" xfId="4088"/>
    <cellStyle name="Обычный 3 10 2 3 2" xfId="8312"/>
    <cellStyle name="Обычный 3 10 2 4" xfId="5496"/>
    <cellStyle name="Обычный 3 10 3" xfId="1976"/>
    <cellStyle name="Обычный 3 10 3 2" xfId="6200"/>
    <cellStyle name="Обычный 3 10 4" xfId="3384"/>
    <cellStyle name="Обычный 3 10 4 2" xfId="7608"/>
    <cellStyle name="Обычный 3 10 5" xfId="4792"/>
    <cellStyle name="Обычный 3 11" xfId="919"/>
    <cellStyle name="Обычный 3 11 2" xfId="2328"/>
    <cellStyle name="Обычный 3 11 2 2" xfId="6552"/>
    <cellStyle name="Обычный 3 11 3" xfId="3736"/>
    <cellStyle name="Обычный 3 11 3 2" xfId="7960"/>
    <cellStyle name="Обычный 3 11 4" xfId="5144"/>
    <cellStyle name="Обычный 3 12" xfId="1624"/>
    <cellStyle name="Обычный 3 12 2" xfId="5848"/>
    <cellStyle name="Обычный 3 13" xfId="3032"/>
    <cellStyle name="Обычный 3 13 2" xfId="7256"/>
    <cellStyle name="Обычный 3 14" xfId="4440"/>
    <cellStyle name="Обычный 3 2" xfId="131"/>
    <cellStyle name="Обычный 3 2 10" xfId="3033"/>
    <cellStyle name="Обычный 3 2 10 2" xfId="7257"/>
    <cellStyle name="Обычный 3 2 11" xfId="4441"/>
    <cellStyle name="Обычный 3 2 2" xfId="132"/>
    <cellStyle name="Обычный 3 2 2 10" xfId="4442"/>
    <cellStyle name="Обычный 3 2 2 2" xfId="133"/>
    <cellStyle name="Обычный 3 2 2 2 2" xfId="134"/>
    <cellStyle name="Обычный 3 2 2 2 2 2" xfId="135"/>
    <cellStyle name="Обычный 3 2 2 2 2 2 2" xfId="136"/>
    <cellStyle name="Обычный 3 2 2 2 2 2 2 2" xfId="546"/>
    <cellStyle name="Обычный 3 2 2 2 2 2 2 2 2" xfId="1277"/>
    <cellStyle name="Обычный 3 2 2 2 2 2 2 2 2 2" xfId="2686"/>
    <cellStyle name="Обычный 3 2 2 2 2 2 2 2 2 2 2" xfId="6910"/>
    <cellStyle name="Обычный 3 2 2 2 2 2 2 2 2 3" xfId="4094"/>
    <cellStyle name="Обычный 3 2 2 2 2 2 2 2 2 3 2" xfId="8318"/>
    <cellStyle name="Обычный 3 2 2 2 2 2 2 2 2 4" xfId="5502"/>
    <cellStyle name="Обычный 3 2 2 2 2 2 2 2 3" xfId="1982"/>
    <cellStyle name="Обычный 3 2 2 2 2 2 2 2 3 2" xfId="6206"/>
    <cellStyle name="Обычный 3 2 2 2 2 2 2 2 4" xfId="3390"/>
    <cellStyle name="Обычный 3 2 2 2 2 2 2 2 4 2" xfId="7614"/>
    <cellStyle name="Обычный 3 2 2 2 2 2 2 2 5" xfId="4798"/>
    <cellStyle name="Обычный 3 2 2 2 2 2 2 3" xfId="925"/>
    <cellStyle name="Обычный 3 2 2 2 2 2 2 3 2" xfId="2334"/>
    <cellStyle name="Обычный 3 2 2 2 2 2 2 3 2 2" xfId="6558"/>
    <cellStyle name="Обычный 3 2 2 2 2 2 2 3 3" xfId="3742"/>
    <cellStyle name="Обычный 3 2 2 2 2 2 2 3 3 2" xfId="7966"/>
    <cellStyle name="Обычный 3 2 2 2 2 2 2 3 4" xfId="5150"/>
    <cellStyle name="Обычный 3 2 2 2 2 2 2 4" xfId="1630"/>
    <cellStyle name="Обычный 3 2 2 2 2 2 2 4 2" xfId="5854"/>
    <cellStyle name="Обычный 3 2 2 2 2 2 2 5" xfId="3038"/>
    <cellStyle name="Обычный 3 2 2 2 2 2 2 5 2" xfId="7262"/>
    <cellStyle name="Обычный 3 2 2 2 2 2 2 6" xfId="4446"/>
    <cellStyle name="Обычный 3 2 2 2 2 2 3" xfId="545"/>
    <cellStyle name="Обычный 3 2 2 2 2 2 3 2" xfId="1276"/>
    <cellStyle name="Обычный 3 2 2 2 2 2 3 2 2" xfId="2685"/>
    <cellStyle name="Обычный 3 2 2 2 2 2 3 2 2 2" xfId="6909"/>
    <cellStyle name="Обычный 3 2 2 2 2 2 3 2 3" xfId="4093"/>
    <cellStyle name="Обычный 3 2 2 2 2 2 3 2 3 2" xfId="8317"/>
    <cellStyle name="Обычный 3 2 2 2 2 2 3 2 4" xfId="5501"/>
    <cellStyle name="Обычный 3 2 2 2 2 2 3 3" xfId="1981"/>
    <cellStyle name="Обычный 3 2 2 2 2 2 3 3 2" xfId="6205"/>
    <cellStyle name="Обычный 3 2 2 2 2 2 3 4" xfId="3389"/>
    <cellStyle name="Обычный 3 2 2 2 2 2 3 4 2" xfId="7613"/>
    <cellStyle name="Обычный 3 2 2 2 2 2 3 5" xfId="4797"/>
    <cellStyle name="Обычный 3 2 2 2 2 2 4" xfId="924"/>
    <cellStyle name="Обычный 3 2 2 2 2 2 4 2" xfId="2333"/>
    <cellStyle name="Обычный 3 2 2 2 2 2 4 2 2" xfId="6557"/>
    <cellStyle name="Обычный 3 2 2 2 2 2 4 3" xfId="3741"/>
    <cellStyle name="Обычный 3 2 2 2 2 2 4 3 2" xfId="7965"/>
    <cellStyle name="Обычный 3 2 2 2 2 2 4 4" xfId="5149"/>
    <cellStyle name="Обычный 3 2 2 2 2 2 5" xfId="1629"/>
    <cellStyle name="Обычный 3 2 2 2 2 2 5 2" xfId="5853"/>
    <cellStyle name="Обычный 3 2 2 2 2 2 6" xfId="3037"/>
    <cellStyle name="Обычный 3 2 2 2 2 2 6 2" xfId="7261"/>
    <cellStyle name="Обычный 3 2 2 2 2 2 7" xfId="4445"/>
    <cellStyle name="Обычный 3 2 2 2 2 3" xfId="137"/>
    <cellStyle name="Обычный 3 2 2 2 2 3 2" xfId="547"/>
    <cellStyle name="Обычный 3 2 2 2 2 3 2 2" xfId="1278"/>
    <cellStyle name="Обычный 3 2 2 2 2 3 2 2 2" xfId="2687"/>
    <cellStyle name="Обычный 3 2 2 2 2 3 2 2 2 2" xfId="6911"/>
    <cellStyle name="Обычный 3 2 2 2 2 3 2 2 3" xfId="4095"/>
    <cellStyle name="Обычный 3 2 2 2 2 3 2 2 3 2" xfId="8319"/>
    <cellStyle name="Обычный 3 2 2 2 2 3 2 2 4" xfId="5503"/>
    <cellStyle name="Обычный 3 2 2 2 2 3 2 3" xfId="1983"/>
    <cellStyle name="Обычный 3 2 2 2 2 3 2 3 2" xfId="6207"/>
    <cellStyle name="Обычный 3 2 2 2 2 3 2 4" xfId="3391"/>
    <cellStyle name="Обычный 3 2 2 2 2 3 2 4 2" xfId="7615"/>
    <cellStyle name="Обычный 3 2 2 2 2 3 2 5" xfId="4799"/>
    <cellStyle name="Обычный 3 2 2 2 2 3 3" xfId="926"/>
    <cellStyle name="Обычный 3 2 2 2 2 3 3 2" xfId="2335"/>
    <cellStyle name="Обычный 3 2 2 2 2 3 3 2 2" xfId="6559"/>
    <cellStyle name="Обычный 3 2 2 2 2 3 3 3" xfId="3743"/>
    <cellStyle name="Обычный 3 2 2 2 2 3 3 3 2" xfId="7967"/>
    <cellStyle name="Обычный 3 2 2 2 2 3 3 4" xfId="5151"/>
    <cellStyle name="Обычный 3 2 2 2 2 3 4" xfId="1631"/>
    <cellStyle name="Обычный 3 2 2 2 2 3 4 2" xfId="5855"/>
    <cellStyle name="Обычный 3 2 2 2 2 3 5" xfId="3039"/>
    <cellStyle name="Обычный 3 2 2 2 2 3 5 2" xfId="7263"/>
    <cellStyle name="Обычный 3 2 2 2 2 3 6" xfId="4447"/>
    <cellStyle name="Обычный 3 2 2 2 2 4" xfId="544"/>
    <cellStyle name="Обычный 3 2 2 2 2 4 2" xfId="1275"/>
    <cellStyle name="Обычный 3 2 2 2 2 4 2 2" xfId="2684"/>
    <cellStyle name="Обычный 3 2 2 2 2 4 2 2 2" xfId="6908"/>
    <cellStyle name="Обычный 3 2 2 2 2 4 2 3" xfId="4092"/>
    <cellStyle name="Обычный 3 2 2 2 2 4 2 3 2" xfId="8316"/>
    <cellStyle name="Обычный 3 2 2 2 2 4 2 4" xfId="5500"/>
    <cellStyle name="Обычный 3 2 2 2 2 4 3" xfId="1980"/>
    <cellStyle name="Обычный 3 2 2 2 2 4 3 2" xfId="6204"/>
    <cellStyle name="Обычный 3 2 2 2 2 4 4" xfId="3388"/>
    <cellStyle name="Обычный 3 2 2 2 2 4 4 2" xfId="7612"/>
    <cellStyle name="Обычный 3 2 2 2 2 4 5" xfId="4796"/>
    <cellStyle name="Обычный 3 2 2 2 2 5" xfId="923"/>
    <cellStyle name="Обычный 3 2 2 2 2 5 2" xfId="2332"/>
    <cellStyle name="Обычный 3 2 2 2 2 5 2 2" xfId="6556"/>
    <cellStyle name="Обычный 3 2 2 2 2 5 3" xfId="3740"/>
    <cellStyle name="Обычный 3 2 2 2 2 5 3 2" xfId="7964"/>
    <cellStyle name="Обычный 3 2 2 2 2 5 4" xfId="5148"/>
    <cellStyle name="Обычный 3 2 2 2 2 6" xfId="1628"/>
    <cellStyle name="Обычный 3 2 2 2 2 6 2" xfId="5852"/>
    <cellStyle name="Обычный 3 2 2 2 2 7" xfId="3036"/>
    <cellStyle name="Обычный 3 2 2 2 2 7 2" xfId="7260"/>
    <cellStyle name="Обычный 3 2 2 2 2 8" xfId="4444"/>
    <cellStyle name="Обычный 3 2 2 2 3" xfId="138"/>
    <cellStyle name="Обычный 3 2 2 2 3 2" xfId="139"/>
    <cellStyle name="Обычный 3 2 2 2 3 2 2" xfId="549"/>
    <cellStyle name="Обычный 3 2 2 2 3 2 2 2" xfId="1280"/>
    <cellStyle name="Обычный 3 2 2 2 3 2 2 2 2" xfId="2689"/>
    <cellStyle name="Обычный 3 2 2 2 3 2 2 2 2 2" xfId="6913"/>
    <cellStyle name="Обычный 3 2 2 2 3 2 2 2 3" xfId="4097"/>
    <cellStyle name="Обычный 3 2 2 2 3 2 2 2 3 2" xfId="8321"/>
    <cellStyle name="Обычный 3 2 2 2 3 2 2 2 4" xfId="5505"/>
    <cellStyle name="Обычный 3 2 2 2 3 2 2 3" xfId="1985"/>
    <cellStyle name="Обычный 3 2 2 2 3 2 2 3 2" xfId="6209"/>
    <cellStyle name="Обычный 3 2 2 2 3 2 2 4" xfId="3393"/>
    <cellStyle name="Обычный 3 2 2 2 3 2 2 4 2" xfId="7617"/>
    <cellStyle name="Обычный 3 2 2 2 3 2 2 5" xfId="4801"/>
    <cellStyle name="Обычный 3 2 2 2 3 2 3" xfId="928"/>
    <cellStyle name="Обычный 3 2 2 2 3 2 3 2" xfId="2337"/>
    <cellStyle name="Обычный 3 2 2 2 3 2 3 2 2" xfId="6561"/>
    <cellStyle name="Обычный 3 2 2 2 3 2 3 3" xfId="3745"/>
    <cellStyle name="Обычный 3 2 2 2 3 2 3 3 2" xfId="7969"/>
    <cellStyle name="Обычный 3 2 2 2 3 2 3 4" xfId="5153"/>
    <cellStyle name="Обычный 3 2 2 2 3 2 4" xfId="1633"/>
    <cellStyle name="Обычный 3 2 2 2 3 2 4 2" xfId="5857"/>
    <cellStyle name="Обычный 3 2 2 2 3 2 5" xfId="3041"/>
    <cellStyle name="Обычный 3 2 2 2 3 2 5 2" xfId="7265"/>
    <cellStyle name="Обычный 3 2 2 2 3 2 6" xfId="4449"/>
    <cellStyle name="Обычный 3 2 2 2 3 3" xfId="548"/>
    <cellStyle name="Обычный 3 2 2 2 3 3 2" xfId="1279"/>
    <cellStyle name="Обычный 3 2 2 2 3 3 2 2" xfId="2688"/>
    <cellStyle name="Обычный 3 2 2 2 3 3 2 2 2" xfId="6912"/>
    <cellStyle name="Обычный 3 2 2 2 3 3 2 3" xfId="4096"/>
    <cellStyle name="Обычный 3 2 2 2 3 3 2 3 2" xfId="8320"/>
    <cellStyle name="Обычный 3 2 2 2 3 3 2 4" xfId="5504"/>
    <cellStyle name="Обычный 3 2 2 2 3 3 3" xfId="1984"/>
    <cellStyle name="Обычный 3 2 2 2 3 3 3 2" xfId="6208"/>
    <cellStyle name="Обычный 3 2 2 2 3 3 4" xfId="3392"/>
    <cellStyle name="Обычный 3 2 2 2 3 3 4 2" xfId="7616"/>
    <cellStyle name="Обычный 3 2 2 2 3 3 5" xfId="4800"/>
    <cellStyle name="Обычный 3 2 2 2 3 4" xfId="927"/>
    <cellStyle name="Обычный 3 2 2 2 3 4 2" xfId="2336"/>
    <cellStyle name="Обычный 3 2 2 2 3 4 2 2" xfId="6560"/>
    <cellStyle name="Обычный 3 2 2 2 3 4 3" xfId="3744"/>
    <cellStyle name="Обычный 3 2 2 2 3 4 3 2" xfId="7968"/>
    <cellStyle name="Обычный 3 2 2 2 3 4 4" xfId="5152"/>
    <cellStyle name="Обычный 3 2 2 2 3 5" xfId="1632"/>
    <cellStyle name="Обычный 3 2 2 2 3 5 2" xfId="5856"/>
    <cellStyle name="Обычный 3 2 2 2 3 6" xfId="3040"/>
    <cellStyle name="Обычный 3 2 2 2 3 6 2" xfId="7264"/>
    <cellStyle name="Обычный 3 2 2 2 3 7" xfId="4448"/>
    <cellStyle name="Обычный 3 2 2 2 4" xfId="140"/>
    <cellStyle name="Обычный 3 2 2 2 4 2" xfId="550"/>
    <cellStyle name="Обычный 3 2 2 2 4 2 2" xfId="1281"/>
    <cellStyle name="Обычный 3 2 2 2 4 2 2 2" xfId="2690"/>
    <cellStyle name="Обычный 3 2 2 2 4 2 2 2 2" xfId="6914"/>
    <cellStyle name="Обычный 3 2 2 2 4 2 2 3" xfId="4098"/>
    <cellStyle name="Обычный 3 2 2 2 4 2 2 3 2" xfId="8322"/>
    <cellStyle name="Обычный 3 2 2 2 4 2 2 4" xfId="5506"/>
    <cellStyle name="Обычный 3 2 2 2 4 2 3" xfId="1986"/>
    <cellStyle name="Обычный 3 2 2 2 4 2 3 2" xfId="6210"/>
    <cellStyle name="Обычный 3 2 2 2 4 2 4" xfId="3394"/>
    <cellStyle name="Обычный 3 2 2 2 4 2 4 2" xfId="7618"/>
    <cellStyle name="Обычный 3 2 2 2 4 2 5" xfId="4802"/>
    <cellStyle name="Обычный 3 2 2 2 4 3" xfId="929"/>
    <cellStyle name="Обычный 3 2 2 2 4 3 2" xfId="2338"/>
    <cellStyle name="Обычный 3 2 2 2 4 3 2 2" xfId="6562"/>
    <cellStyle name="Обычный 3 2 2 2 4 3 3" xfId="3746"/>
    <cellStyle name="Обычный 3 2 2 2 4 3 3 2" xfId="7970"/>
    <cellStyle name="Обычный 3 2 2 2 4 3 4" xfId="5154"/>
    <cellStyle name="Обычный 3 2 2 2 4 4" xfId="1634"/>
    <cellStyle name="Обычный 3 2 2 2 4 4 2" xfId="5858"/>
    <cellStyle name="Обычный 3 2 2 2 4 5" xfId="3042"/>
    <cellStyle name="Обычный 3 2 2 2 4 5 2" xfId="7266"/>
    <cellStyle name="Обычный 3 2 2 2 4 6" xfId="4450"/>
    <cellStyle name="Обычный 3 2 2 2 5" xfId="543"/>
    <cellStyle name="Обычный 3 2 2 2 5 2" xfId="1274"/>
    <cellStyle name="Обычный 3 2 2 2 5 2 2" xfId="2683"/>
    <cellStyle name="Обычный 3 2 2 2 5 2 2 2" xfId="6907"/>
    <cellStyle name="Обычный 3 2 2 2 5 2 3" xfId="4091"/>
    <cellStyle name="Обычный 3 2 2 2 5 2 3 2" xfId="8315"/>
    <cellStyle name="Обычный 3 2 2 2 5 2 4" xfId="5499"/>
    <cellStyle name="Обычный 3 2 2 2 5 3" xfId="1979"/>
    <cellStyle name="Обычный 3 2 2 2 5 3 2" xfId="6203"/>
    <cellStyle name="Обычный 3 2 2 2 5 4" xfId="3387"/>
    <cellStyle name="Обычный 3 2 2 2 5 4 2" xfId="7611"/>
    <cellStyle name="Обычный 3 2 2 2 5 5" xfId="4795"/>
    <cellStyle name="Обычный 3 2 2 2 6" xfId="922"/>
    <cellStyle name="Обычный 3 2 2 2 6 2" xfId="2331"/>
    <cellStyle name="Обычный 3 2 2 2 6 2 2" xfId="6555"/>
    <cellStyle name="Обычный 3 2 2 2 6 3" xfId="3739"/>
    <cellStyle name="Обычный 3 2 2 2 6 3 2" xfId="7963"/>
    <cellStyle name="Обычный 3 2 2 2 6 4" xfId="5147"/>
    <cellStyle name="Обычный 3 2 2 2 7" xfId="1627"/>
    <cellStyle name="Обычный 3 2 2 2 7 2" xfId="5851"/>
    <cellStyle name="Обычный 3 2 2 2 8" xfId="3035"/>
    <cellStyle name="Обычный 3 2 2 2 8 2" xfId="7259"/>
    <cellStyle name="Обычный 3 2 2 2 9" xfId="4443"/>
    <cellStyle name="Обычный 3 2 2 3" xfId="141"/>
    <cellStyle name="Обычный 3 2 2 3 2" xfId="142"/>
    <cellStyle name="Обычный 3 2 2 3 2 2" xfId="143"/>
    <cellStyle name="Обычный 3 2 2 3 2 2 2" xfId="553"/>
    <cellStyle name="Обычный 3 2 2 3 2 2 2 2" xfId="1284"/>
    <cellStyle name="Обычный 3 2 2 3 2 2 2 2 2" xfId="2693"/>
    <cellStyle name="Обычный 3 2 2 3 2 2 2 2 2 2" xfId="6917"/>
    <cellStyle name="Обычный 3 2 2 3 2 2 2 2 3" xfId="4101"/>
    <cellStyle name="Обычный 3 2 2 3 2 2 2 2 3 2" xfId="8325"/>
    <cellStyle name="Обычный 3 2 2 3 2 2 2 2 4" xfId="5509"/>
    <cellStyle name="Обычный 3 2 2 3 2 2 2 3" xfId="1989"/>
    <cellStyle name="Обычный 3 2 2 3 2 2 2 3 2" xfId="6213"/>
    <cellStyle name="Обычный 3 2 2 3 2 2 2 4" xfId="3397"/>
    <cellStyle name="Обычный 3 2 2 3 2 2 2 4 2" xfId="7621"/>
    <cellStyle name="Обычный 3 2 2 3 2 2 2 5" xfId="4805"/>
    <cellStyle name="Обычный 3 2 2 3 2 2 3" xfId="932"/>
    <cellStyle name="Обычный 3 2 2 3 2 2 3 2" xfId="2341"/>
    <cellStyle name="Обычный 3 2 2 3 2 2 3 2 2" xfId="6565"/>
    <cellStyle name="Обычный 3 2 2 3 2 2 3 3" xfId="3749"/>
    <cellStyle name="Обычный 3 2 2 3 2 2 3 3 2" xfId="7973"/>
    <cellStyle name="Обычный 3 2 2 3 2 2 3 4" xfId="5157"/>
    <cellStyle name="Обычный 3 2 2 3 2 2 4" xfId="1637"/>
    <cellStyle name="Обычный 3 2 2 3 2 2 4 2" xfId="5861"/>
    <cellStyle name="Обычный 3 2 2 3 2 2 5" xfId="3045"/>
    <cellStyle name="Обычный 3 2 2 3 2 2 5 2" xfId="7269"/>
    <cellStyle name="Обычный 3 2 2 3 2 2 6" xfId="4453"/>
    <cellStyle name="Обычный 3 2 2 3 2 3" xfId="552"/>
    <cellStyle name="Обычный 3 2 2 3 2 3 2" xfId="1283"/>
    <cellStyle name="Обычный 3 2 2 3 2 3 2 2" xfId="2692"/>
    <cellStyle name="Обычный 3 2 2 3 2 3 2 2 2" xfId="6916"/>
    <cellStyle name="Обычный 3 2 2 3 2 3 2 3" xfId="4100"/>
    <cellStyle name="Обычный 3 2 2 3 2 3 2 3 2" xfId="8324"/>
    <cellStyle name="Обычный 3 2 2 3 2 3 2 4" xfId="5508"/>
    <cellStyle name="Обычный 3 2 2 3 2 3 3" xfId="1988"/>
    <cellStyle name="Обычный 3 2 2 3 2 3 3 2" xfId="6212"/>
    <cellStyle name="Обычный 3 2 2 3 2 3 4" xfId="3396"/>
    <cellStyle name="Обычный 3 2 2 3 2 3 4 2" xfId="7620"/>
    <cellStyle name="Обычный 3 2 2 3 2 3 5" xfId="4804"/>
    <cellStyle name="Обычный 3 2 2 3 2 4" xfId="931"/>
    <cellStyle name="Обычный 3 2 2 3 2 4 2" xfId="2340"/>
    <cellStyle name="Обычный 3 2 2 3 2 4 2 2" xfId="6564"/>
    <cellStyle name="Обычный 3 2 2 3 2 4 3" xfId="3748"/>
    <cellStyle name="Обычный 3 2 2 3 2 4 3 2" xfId="7972"/>
    <cellStyle name="Обычный 3 2 2 3 2 4 4" xfId="5156"/>
    <cellStyle name="Обычный 3 2 2 3 2 5" xfId="1636"/>
    <cellStyle name="Обычный 3 2 2 3 2 5 2" xfId="5860"/>
    <cellStyle name="Обычный 3 2 2 3 2 6" xfId="3044"/>
    <cellStyle name="Обычный 3 2 2 3 2 6 2" xfId="7268"/>
    <cellStyle name="Обычный 3 2 2 3 2 7" xfId="4452"/>
    <cellStyle name="Обычный 3 2 2 3 3" xfId="144"/>
    <cellStyle name="Обычный 3 2 2 3 3 2" xfId="554"/>
    <cellStyle name="Обычный 3 2 2 3 3 2 2" xfId="1285"/>
    <cellStyle name="Обычный 3 2 2 3 3 2 2 2" xfId="2694"/>
    <cellStyle name="Обычный 3 2 2 3 3 2 2 2 2" xfId="6918"/>
    <cellStyle name="Обычный 3 2 2 3 3 2 2 3" xfId="4102"/>
    <cellStyle name="Обычный 3 2 2 3 3 2 2 3 2" xfId="8326"/>
    <cellStyle name="Обычный 3 2 2 3 3 2 2 4" xfId="5510"/>
    <cellStyle name="Обычный 3 2 2 3 3 2 3" xfId="1990"/>
    <cellStyle name="Обычный 3 2 2 3 3 2 3 2" xfId="6214"/>
    <cellStyle name="Обычный 3 2 2 3 3 2 4" xfId="3398"/>
    <cellStyle name="Обычный 3 2 2 3 3 2 4 2" xfId="7622"/>
    <cellStyle name="Обычный 3 2 2 3 3 2 5" xfId="4806"/>
    <cellStyle name="Обычный 3 2 2 3 3 3" xfId="933"/>
    <cellStyle name="Обычный 3 2 2 3 3 3 2" xfId="2342"/>
    <cellStyle name="Обычный 3 2 2 3 3 3 2 2" xfId="6566"/>
    <cellStyle name="Обычный 3 2 2 3 3 3 3" xfId="3750"/>
    <cellStyle name="Обычный 3 2 2 3 3 3 3 2" xfId="7974"/>
    <cellStyle name="Обычный 3 2 2 3 3 3 4" xfId="5158"/>
    <cellStyle name="Обычный 3 2 2 3 3 4" xfId="1638"/>
    <cellStyle name="Обычный 3 2 2 3 3 4 2" xfId="5862"/>
    <cellStyle name="Обычный 3 2 2 3 3 5" xfId="3046"/>
    <cellStyle name="Обычный 3 2 2 3 3 5 2" xfId="7270"/>
    <cellStyle name="Обычный 3 2 2 3 3 6" xfId="4454"/>
    <cellStyle name="Обычный 3 2 2 3 4" xfId="551"/>
    <cellStyle name="Обычный 3 2 2 3 4 2" xfId="1282"/>
    <cellStyle name="Обычный 3 2 2 3 4 2 2" xfId="2691"/>
    <cellStyle name="Обычный 3 2 2 3 4 2 2 2" xfId="6915"/>
    <cellStyle name="Обычный 3 2 2 3 4 2 3" xfId="4099"/>
    <cellStyle name="Обычный 3 2 2 3 4 2 3 2" xfId="8323"/>
    <cellStyle name="Обычный 3 2 2 3 4 2 4" xfId="5507"/>
    <cellStyle name="Обычный 3 2 2 3 4 3" xfId="1987"/>
    <cellStyle name="Обычный 3 2 2 3 4 3 2" xfId="6211"/>
    <cellStyle name="Обычный 3 2 2 3 4 4" xfId="3395"/>
    <cellStyle name="Обычный 3 2 2 3 4 4 2" xfId="7619"/>
    <cellStyle name="Обычный 3 2 2 3 4 5" xfId="4803"/>
    <cellStyle name="Обычный 3 2 2 3 5" xfId="930"/>
    <cellStyle name="Обычный 3 2 2 3 5 2" xfId="2339"/>
    <cellStyle name="Обычный 3 2 2 3 5 2 2" xfId="6563"/>
    <cellStyle name="Обычный 3 2 2 3 5 3" xfId="3747"/>
    <cellStyle name="Обычный 3 2 2 3 5 3 2" xfId="7971"/>
    <cellStyle name="Обычный 3 2 2 3 5 4" xfId="5155"/>
    <cellStyle name="Обычный 3 2 2 3 6" xfId="1635"/>
    <cellStyle name="Обычный 3 2 2 3 6 2" xfId="5859"/>
    <cellStyle name="Обычный 3 2 2 3 7" xfId="3043"/>
    <cellStyle name="Обычный 3 2 2 3 7 2" xfId="7267"/>
    <cellStyle name="Обычный 3 2 2 3 8" xfId="4451"/>
    <cellStyle name="Обычный 3 2 2 4" xfId="145"/>
    <cellStyle name="Обычный 3 2 2 4 2" xfId="146"/>
    <cellStyle name="Обычный 3 2 2 4 2 2" xfId="556"/>
    <cellStyle name="Обычный 3 2 2 4 2 2 2" xfId="1287"/>
    <cellStyle name="Обычный 3 2 2 4 2 2 2 2" xfId="2696"/>
    <cellStyle name="Обычный 3 2 2 4 2 2 2 2 2" xfId="6920"/>
    <cellStyle name="Обычный 3 2 2 4 2 2 2 3" xfId="4104"/>
    <cellStyle name="Обычный 3 2 2 4 2 2 2 3 2" xfId="8328"/>
    <cellStyle name="Обычный 3 2 2 4 2 2 2 4" xfId="5512"/>
    <cellStyle name="Обычный 3 2 2 4 2 2 3" xfId="1992"/>
    <cellStyle name="Обычный 3 2 2 4 2 2 3 2" xfId="6216"/>
    <cellStyle name="Обычный 3 2 2 4 2 2 4" xfId="3400"/>
    <cellStyle name="Обычный 3 2 2 4 2 2 4 2" xfId="7624"/>
    <cellStyle name="Обычный 3 2 2 4 2 2 5" xfId="4808"/>
    <cellStyle name="Обычный 3 2 2 4 2 3" xfId="935"/>
    <cellStyle name="Обычный 3 2 2 4 2 3 2" xfId="2344"/>
    <cellStyle name="Обычный 3 2 2 4 2 3 2 2" xfId="6568"/>
    <cellStyle name="Обычный 3 2 2 4 2 3 3" xfId="3752"/>
    <cellStyle name="Обычный 3 2 2 4 2 3 3 2" xfId="7976"/>
    <cellStyle name="Обычный 3 2 2 4 2 3 4" xfId="5160"/>
    <cellStyle name="Обычный 3 2 2 4 2 4" xfId="1640"/>
    <cellStyle name="Обычный 3 2 2 4 2 4 2" xfId="5864"/>
    <cellStyle name="Обычный 3 2 2 4 2 5" xfId="3048"/>
    <cellStyle name="Обычный 3 2 2 4 2 5 2" xfId="7272"/>
    <cellStyle name="Обычный 3 2 2 4 2 6" xfId="4456"/>
    <cellStyle name="Обычный 3 2 2 4 3" xfId="555"/>
    <cellStyle name="Обычный 3 2 2 4 3 2" xfId="1286"/>
    <cellStyle name="Обычный 3 2 2 4 3 2 2" xfId="2695"/>
    <cellStyle name="Обычный 3 2 2 4 3 2 2 2" xfId="6919"/>
    <cellStyle name="Обычный 3 2 2 4 3 2 3" xfId="4103"/>
    <cellStyle name="Обычный 3 2 2 4 3 2 3 2" xfId="8327"/>
    <cellStyle name="Обычный 3 2 2 4 3 2 4" xfId="5511"/>
    <cellStyle name="Обычный 3 2 2 4 3 3" xfId="1991"/>
    <cellStyle name="Обычный 3 2 2 4 3 3 2" xfId="6215"/>
    <cellStyle name="Обычный 3 2 2 4 3 4" xfId="3399"/>
    <cellStyle name="Обычный 3 2 2 4 3 4 2" xfId="7623"/>
    <cellStyle name="Обычный 3 2 2 4 3 5" xfId="4807"/>
    <cellStyle name="Обычный 3 2 2 4 4" xfId="934"/>
    <cellStyle name="Обычный 3 2 2 4 4 2" xfId="2343"/>
    <cellStyle name="Обычный 3 2 2 4 4 2 2" xfId="6567"/>
    <cellStyle name="Обычный 3 2 2 4 4 3" xfId="3751"/>
    <cellStyle name="Обычный 3 2 2 4 4 3 2" xfId="7975"/>
    <cellStyle name="Обычный 3 2 2 4 4 4" xfId="5159"/>
    <cellStyle name="Обычный 3 2 2 4 5" xfId="1639"/>
    <cellStyle name="Обычный 3 2 2 4 5 2" xfId="5863"/>
    <cellStyle name="Обычный 3 2 2 4 6" xfId="3047"/>
    <cellStyle name="Обычный 3 2 2 4 6 2" xfId="7271"/>
    <cellStyle name="Обычный 3 2 2 4 7" xfId="4455"/>
    <cellStyle name="Обычный 3 2 2 5" xfId="147"/>
    <cellStyle name="Обычный 3 2 2 5 2" xfId="557"/>
    <cellStyle name="Обычный 3 2 2 5 2 2" xfId="1288"/>
    <cellStyle name="Обычный 3 2 2 5 2 2 2" xfId="2697"/>
    <cellStyle name="Обычный 3 2 2 5 2 2 2 2" xfId="6921"/>
    <cellStyle name="Обычный 3 2 2 5 2 2 3" xfId="4105"/>
    <cellStyle name="Обычный 3 2 2 5 2 2 3 2" xfId="8329"/>
    <cellStyle name="Обычный 3 2 2 5 2 2 4" xfId="5513"/>
    <cellStyle name="Обычный 3 2 2 5 2 3" xfId="1993"/>
    <cellStyle name="Обычный 3 2 2 5 2 3 2" xfId="6217"/>
    <cellStyle name="Обычный 3 2 2 5 2 4" xfId="3401"/>
    <cellStyle name="Обычный 3 2 2 5 2 4 2" xfId="7625"/>
    <cellStyle name="Обычный 3 2 2 5 2 5" xfId="4809"/>
    <cellStyle name="Обычный 3 2 2 5 3" xfId="936"/>
    <cellStyle name="Обычный 3 2 2 5 3 2" xfId="2345"/>
    <cellStyle name="Обычный 3 2 2 5 3 2 2" xfId="6569"/>
    <cellStyle name="Обычный 3 2 2 5 3 3" xfId="3753"/>
    <cellStyle name="Обычный 3 2 2 5 3 3 2" xfId="7977"/>
    <cellStyle name="Обычный 3 2 2 5 3 4" xfId="5161"/>
    <cellStyle name="Обычный 3 2 2 5 4" xfId="1641"/>
    <cellStyle name="Обычный 3 2 2 5 4 2" xfId="5865"/>
    <cellStyle name="Обычный 3 2 2 5 5" xfId="3049"/>
    <cellStyle name="Обычный 3 2 2 5 5 2" xfId="7273"/>
    <cellStyle name="Обычный 3 2 2 5 6" xfId="4457"/>
    <cellStyle name="Обычный 3 2 2 6" xfId="542"/>
    <cellStyle name="Обычный 3 2 2 6 2" xfId="1273"/>
    <cellStyle name="Обычный 3 2 2 6 2 2" xfId="2682"/>
    <cellStyle name="Обычный 3 2 2 6 2 2 2" xfId="6906"/>
    <cellStyle name="Обычный 3 2 2 6 2 3" xfId="4090"/>
    <cellStyle name="Обычный 3 2 2 6 2 3 2" xfId="8314"/>
    <cellStyle name="Обычный 3 2 2 6 2 4" xfId="5498"/>
    <cellStyle name="Обычный 3 2 2 6 3" xfId="1978"/>
    <cellStyle name="Обычный 3 2 2 6 3 2" xfId="6202"/>
    <cellStyle name="Обычный 3 2 2 6 4" xfId="3386"/>
    <cellStyle name="Обычный 3 2 2 6 4 2" xfId="7610"/>
    <cellStyle name="Обычный 3 2 2 6 5" xfId="4794"/>
    <cellStyle name="Обычный 3 2 2 7" xfId="921"/>
    <cellStyle name="Обычный 3 2 2 7 2" xfId="2330"/>
    <cellStyle name="Обычный 3 2 2 7 2 2" xfId="6554"/>
    <cellStyle name="Обычный 3 2 2 7 3" xfId="3738"/>
    <cellStyle name="Обычный 3 2 2 7 3 2" xfId="7962"/>
    <cellStyle name="Обычный 3 2 2 7 4" xfId="5146"/>
    <cellStyle name="Обычный 3 2 2 8" xfId="1626"/>
    <cellStyle name="Обычный 3 2 2 8 2" xfId="5850"/>
    <cellStyle name="Обычный 3 2 2 9" xfId="3034"/>
    <cellStyle name="Обычный 3 2 2 9 2" xfId="7258"/>
    <cellStyle name="Обычный 3 2 2_Отчет за 2015 год" xfId="148"/>
    <cellStyle name="Обычный 3 2 3" xfId="149"/>
    <cellStyle name="Обычный 3 2 3 2" xfId="150"/>
    <cellStyle name="Обычный 3 2 3 2 2" xfId="151"/>
    <cellStyle name="Обычный 3 2 3 2 2 2" xfId="152"/>
    <cellStyle name="Обычный 3 2 3 2 2 2 2" xfId="561"/>
    <cellStyle name="Обычный 3 2 3 2 2 2 2 2" xfId="1292"/>
    <cellStyle name="Обычный 3 2 3 2 2 2 2 2 2" xfId="2701"/>
    <cellStyle name="Обычный 3 2 3 2 2 2 2 2 2 2" xfId="6925"/>
    <cellStyle name="Обычный 3 2 3 2 2 2 2 2 3" xfId="4109"/>
    <cellStyle name="Обычный 3 2 3 2 2 2 2 2 3 2" xfId="8333"/>
    <cellStyle name="Обычный 3 2 3 2 2 2 2 2 4" xfId="5517"/>
    <cellStyle name="Обычный 3 2 3 2 2 2 2 3" xfId="1997"/>
    <cellStyle name="Обычный 3 2 3 2 2 2 2 3 2" xfId="6221"/>
    <cellStyle name="Обычный 3 2 3 2 2 2 2 4" xfId="3405"/>
    <cellStyle name="Обычный 3 2 3 2 2 2 2 4 2" xfId="7629"/>
    <cellStyle name="Обычный 3 2 3 2 2 2 2 5" xfId="4813"/>
    <cellStyle name="Обычный 3 2 3 2 2 2 3" xfId="940"/>
    <cellStyle name="Обычный 3 2 3 2 2 2 3 2" xfId="2349"/>
    <cellStyle name="Обычный 3 2 3 2 2 2 3 2 2" xfId="6573"/>
    <cellStyle name="Обычный 3 2 3 2 2 2 3 3" xfId="3757"/>
    <cellStyle name="Обычный 3 2 3 2 2 2 3 3 2" xfId="7981"/>
    <cellStyle name="Обычный 3 2 3 2 2 2 3 4" xfId="5165"/>
    <cellStyle name="Обычный 3 2 3 2 2 2 4" xfId="1645"/>
    <cellStyle name="Обычный 3 2 3 2 2 2 4 2" xfId="5869"/>
    <cellStyle name="Обычный 3 2 3 2 2 2 5" xfId="3053"/>
    <cellStyle name="Обычный 3 2 3 2 2 2 5 2" xfId="7277"/>
    <cellStyle name="Обычный 3 2 3 2 2 2 6" xfId="4461"/>
    <cellStyle name="Обычный 3 2 3 2 2 3" xfId="560"/>
    <cellStyle name="Обычный 3 2 3 2 2 3 2" xfId="1291"/>
    <cellStyle name="Обычный 3 2 3 2 2 3 2 2" xfId="2700"/>
    <cellStyle name="Обычный 3 2 3 2 2 3 2 2 2" xfId="6924"/>
    <cellStyle name="Обычный 3 2 3 2 2 3 2 3" xfId="4108"/>
    <cellStyle name="Обычный 3 2 3 2 2 3 2 3 2" xfId="8332"/>
    <cellStyle name="Обычный 3 2 3 2 2 3 2 4" xfId="5516"/>
    <cellStyle name="Обычный 3 2 3 2 2 3 3" xfId="1996"/>
    <cellStyle name="Обычный 3 2 3 2 2 3 3 2" xfId="6220"/>
    <cellStyle name="Обычный 3 2 3 2 2 3 4" xfId="3404"/>
    <cellStyle name="Обычный 3 2 3 2 2 3 4 2" xfId="7628"/>
    <cellStyle name="Обычный 3 2 3 2 2 3 5" xfId="4812"/>
    <cellStyle name="Обычный 3 2 3 2 2 4" xfId="939"/>
    <cellStyle name="Обычный 3 2 3 2 2 4 2" xfId="2348"/>
    <cellStyle name="Обычный 3 2 3 2 2 4 2 2" xfId="6572"/>
    <cellStyle name="Обычный 3 2 3 2 2 4 3" xfId="3756"/>
    <cellStyle name="Обычный 3 2 3 2 2 4 3 2" xfId="7980"/>
    <cellStyle name="Обычный 3 2 3 2 2 4 4" xfId="5164"/>
    <cellStyle name="Обычный 3 2 3 2 2 5" xfId="1644"/>
    <cellStyle name="Обычный 3 2 3 2 2 5 2" xfId="5868"/>
    <cellStyle name="Обычный 3 2 3 2 2 6" xfId="3052"/>
    <cellStyle name="Обычный 3 2 3 2 2 6 2" xfId="7276"/>
    <cellStyle name="Обычный 3 2 3 2 2 7" xfId="4460"/>
    <cellStyle name="Обычный 3 2 3 2 3" xfId="153"/>
    <cellStyle name="Обычный 3 2 3 2 3 2" xfId="562"/>
    <cellStyle name="Обычный 3 2 3 2 3 2 2" xfId="1293"/>
    <cellStyle name="Обычный 3 2 3 2 3 2 2 2" xfId="2702"/>
    <cellStyle name="Обычный 3 2 3 2 3 2 2 2 2" xfId="6926"/>
    <cellStyle name="Обычный 3 2 3 2 3 2 2 3" xfId="4110"/>
    <cellStyle name="Обычный 3 2 3 2 3 2 2 3 2" xfId="8334"/>
    <cellStyle name="Обычный 3 2 3 2 3 2 2 4" xfId="5518"/>
    <cellStyle name="Обычный 3 2 3 2 3 2 3" xfId="1998"/>
    <cellStyle name="Обычный 3 2 3 2 3 2 3 2" xfId="6222"/>
    <cellStyle name="Обычный 3 2 3 2 3 2 4" xfId="3406"/>
    <cellStyle name="Обычный 3 2 3 2 3 2 4 2" xfId="7630"/>
    <cellStyle name="Обычный 3 2 3 2 3 2 5" xfId="4814"/>
    <cellStyle name="Обычный 3 2 3 2 3 3" xfId="941"/>
    <cellStyle name="Обычный 3 2 3 2 3 3 2" xfId="2350"/>
    <cellStyle name="Обычный 3 2 3 2 3 3 2 2" xfId="6574"/>
    <cellStyle name="Обычный 3 2 3 2 3 3 3" xfId="3758"/>
    <cellStyle name="Обычный 3 2 3 2 3 3 3 2" xfId="7982"/>
    <cellStyle name="Обычный 3 2 3 2 3 3 4" xfId="5166"/>
    <cellStyle name="Обычный 3 2 3 2 3 4" xfId="1646"/>
    <cellStyle name="Обычный 3 2 3 2 3 4 2" xfId="5870"/>
    <cellStyle name="Обычный 3 2 3 2 3 5" xfId="3054"/>
    <cellStyle name="Обычный 3 2 3 2 3 5 2" xfId="7278"/>
    <cellStyle name="Обычный 3 2 3 2 3 6" xfId="4462"/>
    <cellStyle name="Обычный 3 2 3 2 4" xfId="559"/>
    <cellStyle name="Обычный 3 2 3 2 4 2" xfId="1290"/>
    <cellStyle name="Обычный 3 2 3 2 4 2 2" xfId="2699"/>
    <cellStyle name="Обычный 3 2 3 2 4 2 2 2" xfId="6923"/>
    <cellStyle name="Обычный 3 2 3 2 4 2 3" xfId="4107"/>
    <cellStyle name="Обычный 3 2 3 2 4 2 3 2" xfId="8331"/>
    <cellStyle name="Обычный 3 2 3 2 4 2 4" xfId="5515"/>
    <cellStyle name="Обычный 3 2 3 2 4 3" xfId="1995"/>
    <cellStyle name="Обычный 3 2 3 2 4 3 2" xfId="6219"/>
    <cellStyle name="Обычный 3 2 3 2 4 4" xfId="3403"/>
    <cellStyle name="Обычный 3 2 3 2 4 4 2" xfId="7627"/>
    <cellStyle name="Обычный 3 2 3 2 4 5" xfId="4811"/>
    <cellStyle name="Обычный 3 2 3 2 5" xfId="938"/>
    <cellStyle name="Обычный 3 2 3 2 5 2" xfId="2347"/>
    <cellStyle name="Обычный 3 2 3 2 5 2 2" xfId="6571"/>
    <cellStyle name="Обычный 3 2 3 2 5 3" xfId="3755"/>
    <cellStyle name="Обычный 3 2 3 2 5 3 2" xfId="7979"/>
    <cellStyle name="Обычный 3 2 3 2 5 4" xfId="5163"/>
    <cellStyle name="Обычный 3 2 3 2 6" xfId="1643"/>
    <cellStyle name="Обычный 3 2 3 2 6 2" xfId="5867"/>
    <cellStyle name="Обычный 3 2 3 2 7" xfId="3051"/>
    <cellStyle name="Обычный 3 2 3 2 7 2" xfId="7275"/>
    <cellStyle name="Обычный 3 2 3 2 8" xfId="4459"/>
    <cellStyle name="Обычный 3 2 3 3" xfId="154"/>
    <cellStyle name="Обычный 3 2 3 3 2" xfId="155"/>
    <cellStyle name="Обычный 3 2 3 3 2 2" xfId="564"/>
    <cellStyle name="Обычный 3 2 3 3 2 2 2" xfId="1295"/>
    <cellStyle name="Обычный 3 2 3 3 2 2 2 2" xfId="2704"/>
    <cellStyle name="Обычный 3 2 3 3 2 2 2 2 2" xfId="6928"/>
    <cellStyle name="Обычный 3 2 3 3 2 2 2 3" xfId="4112"/>
    <cellStyle name="Обычный 3 2 3 3 2 2 2 3 2" xfId="8336"/>
    <cellStyle name="Обычный 3 2 3 3 2 2 2 4" xfId="5520"/>
    <cellStyle name="Обычный 3 2 3 3 2 2 3" xfId="2000"/>
    <cellStyle name="Обычный 3 2 3 3 2 2 3 2" xfId="6224"/>
    <cellStyle name="Обычный 3 2 3 3 2 2 4" xfId="3408"/>
    <cellStyle name="Обычный 3 2 3 3 2 2 4 2" xfId="7632"/>
    <cellStyle name="Обычный 3 2 3 3 2 2 5" xfId="4816"/>
    <cellStyle name="Обычный 3 2 3 3 2 3" xfId="943"/>
    <cellStyle name="Обычный 3 2 3 3 2 3 2" xfId="2352"/>
    <cellStyle name="Обычный 3 2 3 3 2 3 2 2" xfId="6576"/>
    <cellStyle name="Обычный 3 2 3 3 2 3 3" xfId="3760"/>
    <cellStyle name="Обычный 3 2 3 3 2 3 3 2" xfId="7984"/>
    <cellStyle name="Обычный 3 2 3 3 2 3 4" xfId="5168"/>
    <cellStyle name="Обычный 3 2 3 3 2 4" xfId="1648"/>
    <cellStyle name="Обычный 3 2 3 3 2 4 2" xfId="5872"/>
    <cellStyle name="Обычный 3 2 3 3 2 5" xfId="3056"/>
    <cellStyle name="Обычный 3 2 3 3 2 5 2" xfId="7280"/>
    <cellStyle name="Обычный 3 2 3 3 2 6" xfId="4464"/>
    <cellStyle name="Обычный 3 2 3 3 3" xfId="563"/>
    <cellStyle name="Обычный 3 2 3 3 3 2" xfId="1294"/>
    <cellStyle name="Обычный 3 2 3 3 3 2 2" xfId="2703"/>
    <cellStyle name="Обычный 3 2 3 3 3 2 2 2" xfId="6927"/>
    <cellStyle name="Обычный 3 2 3 3 3 2 3" xfId="4111"/>
    <cellStyle name="Обычный 3 2 3 3 3 2 3 2" xfId="8335"/>
    <cellStyle name="Обычный 3 2 3 3 3 2 4" xfId="5519"/>
    <cellStyle name="Обычный 3 2 3 3 3 3" xfId="1999"/>
    <cellStyle name="Обычный 3 2 3 3 3 3 2" xfId="6223"/>
    <cellStyle name="Обычный 3 2 3 3 3 4" xfId="3407"/>
    <cellStyle name="Обычный 3 2 3 3 3 4 2" xfId="7631"/>
    <cellStyle name="Обычный 3 2 3 3 3 5" xfId="4815"/>
    <cellStyle name="Обычный 3 2 3 3 4" xfId="942"/>
    <cellStyle name="Обычный 3 2 3 3 4 2" xfId="2351"/>
    <cellStyle name="Обычный 3 2 3 3 4 2 2" xfId="6575"/>
    <cellStyle name="Обычный 3 2 3 3 4 3" xfId="3759"/>
    <cellStyle name="Обычный 3 2 3 3 4 3 2" xfId="7983"/>
    <cellStyle name="Обычный 3 2 3 3 4 4" xfId="5167"/>
    <cellStyle name="Обычный 3 2 3 3 5" xfId="1647"/>
    <cellStyle name="Обычный 3 2 3 3 5 2" xfId="5871"/>
    <cellStyle name="Обычный 3 2 3 3 6" xfId="3055"/>
    <cellStyle name="Обычный 3 2 3 3 6 2" xfId="7279"/>
    <cellStyle name="Обычный 3 2 3 3 7" xfId="4463"/>
    <cellStyle name="Обычный 3 2 3 4" xfId="156"/>
    <cellStyle name="Обычный 3 2 3 4 2" xfId="565"/>
    <cellStyle name="Обычный 3 2 3 4 2 2" xfId="1296"/>
    <cellStyle name="Обычный 3 2 3 4 2 2 2" xfId="2705"/>
    <cellStyle name="Обычный 3 2 3 4 2 2 2 2" xfId="6929"/>
    <cellStyle name="Обычный 3 2 3 4 2 2 3" xfId="4113"/>
    <cellStyle name="Обычный 3 2 3 4 2 2 3 2" xfId="8337"/>
    <cellStyle name="Обычный 3 2 3 4 2 2 4" xfId="5521"/>
    <cellStyle name="Обычный 3 2 3 4 2 3" xfId="2001"/>
    <cellStyle name="Обычный 3 2 3 4 2 3 2" xfId="6225"/>
    <cellStyle name="Обычный 3 2 3 4 2 4" xfId="3409"/>
    <cellStyle name="Обычный 3 2 3 4 2 4 2" xfId="7633"/>
    <cellStyle name="Обычный 3 2 3 4 2 5" xfId="4817"/>
    <cellStyle name="Обычный 3 2 3 4 3" xfId="944"/>
    <cellStyle name="Обычный 3 2 3 4 3 2" xfId="2353"/>
    <cellStyle name="Обычный 3 2 3 4 3 2 2" xfId="6577"/>
    <cellStyle name="Обычный 3 2 3 4 3 3" xfId="3761"/>
    <cellStyle name="Обычный 3 2 3 4 3 3 2" xfId="7985"/>
    <cellStyle name="Обычный 3 2 3 4 3 4" xfId="5169"/>
    <cellStyle name="Обычный 3 2 3 4 4" xfId="1649"/>
    <cellStyle name="Обычный 3 2 3 4 4 2" xfId="5873"/>
    <cellStyle name="Обычный 3 2 3 4 5" xfId="3057"/>
    <cellStyle name="Обычный 3 2 3 4 5 2" xfId="7281"/>
    <cellStyle name="Обычный 3 2 3 4 6" xfId="4465"/>
    <cellStyle name="Обычный 3 2 3 5" xfId="558"/>
    <cellStyle name="Обычный 3 2 3 5 2" xfId="1289"/>
    <cellStyle name="Обычный 3 2 3 5 2 2" xfId="2698"/>
    <cellStyle name="Обычный 3 2 3 5 2 2 2" xfId="6922"/>
    <cellStyle name="Обычный 3 2 3 5 2 3" xfId="4106"/>
    <cellStyle name="Обычный 3 2 3 5 2 3 2" xfId="8330"/>
    <cellStyle name="Обычный 3 2 3 5 2 4" xfId="5514"/>
    <cellStyle name="Обычный 3 2 3 5 3" xfId="1994"/>
    <cellStyle name="Обычный 3 2 3 5 3 2" xfId="6218"/>
    <cellStyle name="Обычный 3 2 3 5 4" xfId="3402"/>
    <cellStyle name="Обычный 3 2 3 5 4 2" xfId="7626"/>
    <cellStyle name="Обычный 3 2 3 5 5" xfId="4810"/>
    <cellStyle name="Обычный 3 2 3 6" xfId="937"/>
    <cellStyle name="Обычный 3 2 3 6 2" xfId="2346"/>
    <cellStyle name="Обычный 3 2 3 6 2 2" xfId="6570"/>
    <cellStyle name="Обычный 3 2 3 6 3" xfId="3754"/>
    <cellStyle name="Обычный 3 2 3 6 3 2" xfId="7978"/>
    <cellStyle name="Обычный 3 2 3 6 4" xfId="5162"/>
    <cellStyle name="Обычный 3 2 3 7" xfId="1642"/>
    <cellStyle name="Обычный 3 2 3 7 2" xfId="5866"/>
    <cellStyle name="Обычный 3 2 3 8" xfId="3050"/>
    <cellStyle name="Обычный 3 2 3 8 2" xfId="7274"/>
    <cellStyle name="Обычный 3 2 3 9" xfId="4458"/>
    <cellStyle name="Обычный 3 2 4" xfId="157"/>
    <cellStyle name="Обычный 3 2 4 2" xfId="158"/>
    <cellStyle name="Обычный 3 2 4 2 2" xfId="159"/>
    <cellStyle name="Обычный 3 2 4 2 2 2" xfId="568"/>
    <cellStyle name="Обычный 3 2 4 2 2 2 2" xfId="1299"/>
    <cellStyle name="Обычный 3 2 4 2 2 2 2 2" xfId="2708"/>
    <cellStyle name="Обычный 3 2 4 2 2 2 2 2 2" xfId="6932"/>
    <cellStyle name="Обычный 3 2 4 2 2 2 2 3" xfId="4116"/>
    <cellStyle name="Обычный 3 2 4 2 2 2 2 3 2" xfId="8340"/>
    <cellStyle name="Обычный 3 2 4 2 2 2 2 4" xfId="5524"/>
    <cellStyle name="Обычный 3 2 4 2 2 2 3" xfId="2004"/>
    <cellStyle name="Обычный 3 2 4 2 2 2 3 2" xfId="6228"/>
    <cellStyle name="Обычный 3 2 4 2 2 2 4" xfId="3412"/>
    <cellStyle name="Обычный 3 2 4 2 2 2 4 2" xfId="7636"/>
    <cellStyle name="Обычный 3 2 4 2 2 2 5" xfId="4820"/>
    <cellStyle name="Обычный 3 2 4 2 2 3" xfId="947"/>
    <cellStyle name="Обычный 3 2 4 2 2 3 2" xfId="2356"/>
    <cellStyle name="Обычный 3 2 4 2 2 3 2 2" xfId="6580"/>
    <cellStyle name="Обычный 3 2 4 2 2 3 3" xfId="3764"/>
    <cellStyle name="Обычный 3 2 4 2 2 3 3 2" xfId="7988"/>
    <cellStyle name="Обычный 3 2 4 2 2 3 4" xfId="5172"/>
    <cellStyle name="Обычный 3 2 4 2 2 4" xfId="1652"/>
    <cellStyle name="Обычный 3 2 4 2 2 4 2" xfId="5876"/>
    <cellStyle name="Обычный 3 2 4 2 2 5" xfId="3060"/>
    <cellStyle name="Обычный 3 2 4 2 2 5 2" xfId="7284"/>
    <cellStyle name="Обычный 3 2 4 2 2 6" xfId="4468"/>
    <cellStyle name="Обычный 3 2 4 2 3" xfId="567"/>
    <cellStyle name="Обычный 3 2 4 2 3 2" xfId="1298"/>
    <cellStyle name="Обычный 3 2 4 2 3 2 2" xfId="2707"/>
    <cellStyle name="Обычный 3 2 4 2 3 2 2 2" xfId="6931"/>
    <cellStyle name="Обычный 3 2 4 2 3 2 3" xfId="4115"/>
    <cellStyle name="Обычный 3 2 4 2 3 2 3 2" xfId="8339"/>
    <cellStyle name="Обычный 3 2 4 2 3 2 4" xfId="5523"/>
    <cellStyle name="Обычный 3 2 4 2 3 3" xfId="2003"/>
    <cellStyle name="Обычный 3 2 4 2 3 3 2" xfId="6227"/>
    <cellStyle name="Обычный 3 2 4 2 3 4" xfId="3411"/>
    <cellStyle name="Обычный 3 2 4 2 3 4 2" xfId="7635"/>
    <cellStyle name="Обычный 3 2 4 2 3 5" xfId="4819"/>
    <cellStyle name="Обычный 3 2 4 2 4" xfId="946"/>
    <cellStyle name="Обычный 3 2 4 2 4 2" xfId="2355"/>
    <cellStyle name="Обычный 3 2 4 2 4 2 2" xfId="6579"/>
    <cellStyle name="Обычный 3 2 4 2 4 3" xfId="3763"/>
    <cellStyle name="Обычный 3 2 4 2 4 3 2" xfId="7987"/>
    <cellStyle name="Обычный 3 2 4 2 4 4" xfId="5171"/>
    <cellStyle name="Обычный 3 2 4 2 5" xfId="1651"/>
    <cellStyle name="Обычный 3 2 4 2 5 2" xfId="5875"/>
    <cellStyle name="Обычный 3 2 4 2 6" xfId="3059"/>
    <cellStyle name="Обычный 3 2 4 2 6 2" xfId="7283"/>
    <cellStyle name="Обычный 3 2 4 2 7" xfId="4467"/>
    <cellStyle name="Обычный 3 2 4 3" xfId="160"/>
    <cellStyle name="Обычный 3 2 4 3 2" xfId="569"/>
    <cellStyle name="Обычный 3 2 4 3 2 2" xfId="1300"/>
    <cellStyle name="Обычный 3 2 4 3 2 2 2" xfId="2709"/>
    <cellStyle name="Обычный 3 2 4 3 2 2 2 2" xfId="6933"/>
    <cellStyle name="Обычный 3 2 4 3 2 2 3" xfId="4117"/>
    <cellStyle name="Обычный 3 2 4 3 2 2 3 2" xfId="8341"/>
    <cellStyle name="Обычный 3 2 4 3 2 2 4" xfId="5525"/>
    <cellStyle name="Обычный 3 2 4 3 2 3" xfId="2005"/>
    <cellStyle name="Обычный 3 2 4 3 2 3 2" xfId="6229"/>
    <cellStyle name="Обычный 3 2 4 3 2 4" xfId="3413"/>
    <cellStyle name="Обычный 3 2 4 3 2 4 2" xfId="7637"/>
    <cellStyle name="Обычный 3 2 4 3 2 5" xfId="4821"/>
    <cellStyle name="Обычный 3 2 4 3 3" xfId="948"/>
    <cellStyle name="Обычный 3 2 4 3 3 2" xfId="2357"/>
    <cellStyle name="Обычный 3 2 4 3 3 2 2" xfId="6581"/>
    <cellStyle name="Обычный 3 2 4 3 3 3" xfId="3765"/>
    <cellStyle name="Обычный 3 2 4 3 3 3 2" xfId="7989"/>
    <cellStyle name="Обычный 3 2 4 3 3 4" xfId="5173"/>
    <cellStyle name="Обычный 3 2 4 3 4" xfId="1653"/>
    <cellStyle name="Обычный 3 2 4 3 4 2" xfId="5877"/>
    <cellStyle name="Обычный 3 2 4 3 5" xfId="3061"/>
    <cellStyle name="Обычный 3 2 4 3 5 2" xfId="7285"/>
    <cellStyle name="Обычный 3 2 4 3 6" xfId="4469"/>
    <cellStyle name="Обычный 3 2 4 4" xfId="566"/>
    <cellStyle name="Обычный 3 2 4 4 2" xfId="1297"/>
    <cellStyle name="Обычный 3 2 4 4 2 2" xfId="2706"/>
    <cellStyle name="Обычный 3 2 4 4 2 2 2" xfId="6930"/>
    <cellStyle name="Обычный 3 2 4 4 2 3" xfId="4114"/>
    <cellStyle name="Обычный 3 2 4 4 2 3 2" xfId="8338"/>
    <cellStyle name="Обычный 3 2 4 4 2 4" xfId="5522"/>
    <cellStyle name="Обычный 3 2 4 4 3" xfId="2002"/>
    <cellStyle name="Обычный 3 2 4 4 3 2" xfId="6226"/>
    <cellStyle name="Обычный 3 2 4 4 4" xfId="3410"/>
    <cellStyle name="Обычный 3 2 4 4 4 2" xfId="7634"/>
    <cellStyle name="Обычный 3 2 4 4 5" xfId="4818"/>
    <cellStyle name="Обычный 3 2 4 5" xfId="945"/>
    <cellStyle name="Обычный 3 2 4 5 2" xfId="2354"/>
    <cellStyle name="Обычный 3 2 4 5 2 2" xfId="6578"/>
    <cellStyle name="Обычный 3 2 4 5 3" xfId="3762"/>
    <cellStyle name="Обычный 3 2 4 5 3 2" xfId="7986"/>
    <cellStyle name="Обычный 3 2 4 5 4" xfId="5170"/>
    <cellStyle name="Обычный 3 2 4 6" xfId="1650"/>
    <cellStyle name="Обычный 3 2 4 6 2" xfId="5874"/>
    <cellStyle name="Обычный 3 2 4 7" xfId="3058"/>
    <cellStyle name="Обычный 3 2 4 7 2" xfId="7282"/>
    <cellStyle name="Обычный 3 2 4 8" xfId="4466"/>
    <cellStyle name="Обычный 3 2 5" xfId="161"/>
    <cellStyle name="Обычный 3 2 5 2" xfId="162"/>
    <cellStyle name="Обычный 3 2 5 2 2" xfId="571"/>
    <cellStyle name="Обычный 3 2 5 2 2 2" xfId="1302"/>
    <cellStyle name="Обычный 3 2 5 2 2 2 2" xfId="2711"/>
    <cellStyle name="Обычный 3 2 5 2 2 2 2 2" xfId="6935"/>
    <cellStyle name="Обычный 3 2 5 2 2 2 3" xfId="4119"/>
    <cellStyle name="Обычный 3 2 5 2 2 2 3 2" xfId="8343"/>
    <cellStyle name="Обычный 3 2 5 2 2 2 4" xfId="5527"/>
    <cellStyle name="Обычный 3 2 5 2 2 3" xfId="2007"/>
    <cellStyle name="Обычный 3 2 5 2 2 3 2" xfId="6231"/>
    <cellStyle name="Обычный 3 2 5 2 2 4" xfId="3415"/>
    <cellStyle name="Обычный 3 2 5 2 2 4 2" xfId="7639"/>
    <cellStyle name="Обычный 3 2 5 2 2 5" xfId="4823"/>
    <cellStyle name="Обычный 3 2 5 2 3" xfId="950"/>
    <cellStyle name="Обычный 3 2 5 2 3 2" xfId="2359"/>
    <cellStyle name="Обычный 3 2 5 2 3 2 2" xfId="6583"/>
    <cellStyle name="Обычный 3 2 5 2 3 3" xfId="3767"/>
    <cellStyle name="Обычный 3 2 5 2 3 3 2" xfId="7991"/>
    <cellStyle name="Обычный 3 2 5 2 3 4" xfId="5175"/>
    <cellStyle name="Обычный 3 2 5 2 4" xfId="1655"/>
    <cellStyle name="Обычный 3 2 5 2 4 2" xfId="5879"/>
    <cellStyle name="Обычный 3 2 5 2 5" xfId="3063"/>
    <cellStyle name="Обычный 3 2 5 2 5 2" xfId="7287"/>
    <cellStyle name="Обычный 3 2 5 2 6" xfId="4471"/>
    <cellStyle name="Обычный 3 2 5 3" xfId="570"/>
    <cellStyle name="Обычный 3 2 5 3 2" xfId="1301"/>
    <cellStyle name="Обычный 3 2 5 3 2 2" xfId="2710"/>
    <cellStyle name="Обычный 3 2 5 3 2 2 2" xfId="6934"/>
    <cellStyle name="Обычный 3 2 5 3 2 3" xfId="4118"/>
    <cellStyle name="Обычный 3 2 5 3 2 3 2" xfId="8342"/>
    <cellStyle name="Обычный 3 2 5 3 2 4" xfId="5526"/>
    <cellStyle name="Обычный 3 2 5 3 3" xfId="2006"/>
    <cellStyle name="Обычный 3 2 5 3 3 2" xfId="6230"/>
    <cellStyle name="Обычный 3 2 5 3 4" xfId="3414"/>
    <cellStyle name="Обычный 3 2 5 3 4 2" xfId="7638"/>
    <cellStyle name="Обычный 3 2 5 3 5" xfId="4822"/>
    <cellStyle name="Обычный 3 2 5 4" xfId="949"/>
    <cellStyle name="Обычный 3 2 5 4 2" xfId="2358"/>
    <cellStyle name="Обычный 3 2 5 4 2 2" xfId="6582"/>
    <cellStyle name="Обычный 3 2 5 4 3" xfId="3766"/>
    <cellStyle name="Обычный 3 2 5 4 3 2" xfId="7990"/>
    <cellStyle name="Обычный 3 2 5 4 4" xfId="5174"/>
    <cellStyle name="Обычный 3 2 5 5" xfId="1654"/>
    <cellStyle name="Обычный 3 2 5 5 2" xfId="5878"/>
    <cellStyle name="Обычный 3 2 5 6" xfId="3062"/>
    <cellStyle name="Обычный 3 2 5 6 2" xfId="7286"/>
    <cellStyle name="Обычный 3 2 5 7" xfId="4470"/>
    <cellStyle name="Обычный 3 2 6" xfId="163"/>
    <cellStyle name="Обычный 3 2 6 2" xfId="572"/>
    <cellStyle name="Обычный 3 2 6 2 2" xfId="1303"/>
    <cellStyle name="Обычный 3 2 6 2 2 2" xfId="2712"/>
    <cellStyle name="Обычный 3 2 6 2 2 2 2" xfId="6936"/>
    <cellStyle name="Обычный 3 2 6 2 2 3" xfId="4120"/>
    <cellStyle name="Обычный 3 2 6 2 2 3 2" xfId="8344"/>
    <cellStyle name="Обычный 3 2 6 2 2 4" xfId="5528"/>
    <cellStyle name="Обычный 3 2 6 2 3" xfId="2008"/>
    <cellStyle name="Обычный 3 2 6 2 3 2" xfId="6232"/>
    <cellStyle name="Обычный 3 2 6 2 4" xfId="3416"/>
    <cellStyle name="Обычный 3 2 6 2 4 2" xfId="7640"/>
    <cellStyle name="Обычный 3 2 6 2 5" xfId="4824"/>
    <cellStyle name="Обычный 3 2 6 3" xfId="951"/>
    <cellStyle name="Обычный 3 2 6 3 2" xfId="2360"/>
    <cellStyle name="Обычный 3 2 6 3 2 2" xfId="6584"/>
    <cellStyle name="Обычный 3 2 6 3 3" xfId="3768"/>
    <cellStyle name="Обычный 3 2 6 3 3 2" xfId="7992"/>
    <cellStyle name="Обычный 3 2 6 3 4" xfId="5176"/>
    <cellStyle name="Обычный 3 2 6 4" xfId="1656"/>
    <cellStyle name="Обычный 3 2 6 4 2" xfId="5880"/>
    <cellStyle name="Обычный 3 2 6 5" xfId="3064"/>
    <cellStyle name="Обычный 3 2 6 5 2" xfId="7288"/>
    <cellStyle name="Обычный 3 2 6 6" xfId="4472"/>
    <cellStyle name="Обычный 3 2 7" xfId="541"/>
    <cellStyle name="Обычный 3 2 7 2" xfId="1272"/>
    <cellStyle name="Обычный 3 2 7 2 2" xfId="2681"/>
    <cellStyle name="Обычный 3 2 7 2 2 2" xfId="6905"/>
    <cellStyle name="Обычный 3 2 7 2 3" xfId="4089"/>
    <cellStyle name="Обычный 3 2 7 2 3 2" xfId="8313"/>
    <cellStyle name="Обычный 3 2 7 2 4" xfId="5497"/>
    <cellStyle name="Обычный 3 2 7 3" xfId="1977"/>
    <cellStyle name="Обычный 3 2 7 3 2" xfId="6201"/>
    <cellStyle name="Обычный 3 2 7 4" xfId="3385"/>
    <cellStyle name="Обычный 3 2 7 4 2" xfId="7609"/>
    <cellStyle name="Обычный 3 2 7 5" xfId="4793"/>
    <cellStyle name="Обычный 3 2 8" xfId="920"/>
    <cellStyle name="Обычный 3 2 8 2" xfId="2329"/>
    <cellStyle name="Обычный 3 2 8 2 2" xfId="6553"/>
    <cellStyle name="Обычный 3 2 8 3" xfId="3737"/>
    <cellStyle name="Обычный 3 2 8 3 2" xfId="7961"/>
    <cellStyle name="Обычный 3 2 8 4" xfId="5145"/>
    <cellStyle name="Обычный 3 2 9" xfId="1625"/>
    <cellStyle name="Обычный 3 2 9 2" xfId="5849"/>
    <cellStyle name="Обычный 3 2_Отчет за 2015 год" xfId="164"/>
    <cellStyle name="Обычный 3 3" xfId="165"/>
    <cellStyle name="Обычный 3 3 10" xfId="3065"/>
    <cellStyle name="Обычный 3 3 10 2" xfId="7289"/>
    <cellStyle name="Обычный 3 3 11" xfId="4473"/>
    <cellStyle name="Обычный 3 3 2" xfId="166"/>
    <cellStyle name="Обычный 3 3 2 10" xfId="4474"/>
    <cellStyle name="Обычный 3 3 2 2" xfId="167"/>
    <cellStyle name="Обычный 3 3 2 2 2" xfId="168"/>
    <cellStyle name="Обычный 3 3 2 2 2 2" xfId="169"/>
    <cellStyle name="Обычный 3 3 2 2 2 2 2" xfId="170"/>
    <cellStyle name="Обычный 3 3 2 2 2 2 2 2" xfId="578"/>
    <cellStyle name="Обычный 3 3 2 2 2 2 2 2 2" xfId="1309"/>
    <cellStyle name="Обычный 3 3 2 2 2 2 2 2 2 2" xfId="2718"/>
    <cellStyle name="Обычный 3 3 2 2 2 2 2 2 2 2 2" xfId="6942"/>
    <cellStyle name="Обычный 3 3 2 2 2 2 2 2 2 3" xfId="4126"/>
    <cellStyle name="Обычный 3 3 2 2 2 2 2 2 2 3 2" xfId="8350"/>
    <cellStyle name="Обычный 3 3 2 2 2 2 2 2 2 4" xfId="5534"/>
    <cellStyle name="Обычный 3 3 2 2 2 2 2 2 3" xfId="2014"/>
    <cellStyle name="Обычный 3 3 2 2 2 2 2 2 3 2" xfId="6238"/>
    <cellStyle name="Обычный 3 3 2 2 2 2 2 2 4" xfId="3422"/>
    <cellStyle name="Обычный 3 3 2 2 2 2 2 2 4 2" xfId="7646"/>
    <cellStyle name="Обычный 3 3 2 2 2 2 2 2 5" xfId="4830"/>
    <cellStyle name="Обычный 3 3 2 2 2 2 2 3" xfId="957"/>
    <cellStyle name="Обычный 3 3 2 2 2 2 2 3 2" xfId="2366"/>
    <cellStyle name="Обычный 3 3 2 2 2 2 2 3 2 2" xfId="6590"/>
    <cellStyle name="Обычный 3 3 2 2 2 2 2 3 3" xfId="3774"/>
    <cellStyle name="Обычный 3 3 2 2 2 2 2 3 3 2" xfId="7998"/>
    <cellStyle name="Обычный 3 3 2 2 2 2 2 3 4" xfId="5182"/>
    <cellStyle name="Обычный 3 3 2 2 2 2 2 4" xfId="1662"/>
    <cellStyle name="Обычный 3 3 2 2 2 2 2 4 2" xfId="5886"/>
    <cellStyle name="Обычный 3 3 2 2 2 2 2 5" xfId="3070"/>
    <cellStyle name="Обычный 3 3 2 2 2 2 2 5 2" xfId="7294"/>
    <cellStyle name="Обычный 3 3 2 2 2 2 2 6" xfId="4478"/>
    <cellStyle name="Обычный 3 3 2 2 2 2 3" xfId="577"/>
    <cellStyle name="Обычный 3 3 2 2 2 2 3 2" xfId="1308"/>
    <cellStyle name="Обычный 3 3 2 2 2 2 3 2 2" xfId="2717"/>
    <cellStyle name="Обычный 3 3 2 2 2 2 3 2 2 2" xfId="6941"/>
    <cellStyle name="Обычный 3 3 2 2 2 2 3 2 3" xfId="4125"/>
    <cellStyle name="Обычный 3 3 2 2 2 2 3 2 3 2" xfId="8349"/>
    <cellStyle name="Обычный 3 3 2 2 2 2 3 2 4" xfId="5533"/>
    <cellStyle name="Обычный 3 3 2 2 2 2 3 3" xfId="2013"/>
    <cellStyle name="Обычный 3 3 2 2 2 2 3 3 2" xfId="6237"/>
    <cellStyle name="Обычный 3 3 2 2 2 2 3 4" xfId="3421"/>
    <cellStyle name="Обычный 3 3 2 2 2 2 3 4 2" xfId="7645"/>
    <cellStyle name="Обычный 3 3 2 2 2 2 3 5" xfId="4829"/>
    <cellStyle name="Обычный 3 3 2 2 2 2 4" xfId="956"/>
    <cellStyle name="Обычный 3 3 2 2 2 2 4 2" xfId="2365"/>
    <cellStyle name="Обычный 3 3 2 2 2 2 4 2 2" xfId="6589"/>
    <cellStyle name="Обычный 3 3 2 2 2 2 4 3" xfId="3773"/>
    <cellStyle name="Обычный 3 3 2 2 2 2 4 3 2" xfId="7997"/>
    <cellStyle name="Обычный 3 3 2 2 2 2 4 4" xfId="5181"/>
    <cellStyle name="Обычный 3 3 2 2 2 2 5" xfId="1661"/>
    <cellStyle name="Обычный 3 3 2 2 2 2 5 2" xfId="5885"/>
    <cellStyle name="Обычный 3 3 2 2 2 2 6" xfId="3069"/>
    <cellStyle name="Обычный 3 3 2 2 2 2 6 2" xfId="7293"/>
    <cellStyle name="Обычный 3 3 2 2 2 2 7" xfId="4477"/>
    <cellStyle name="Обычный 3 3 2 2 2 3" xfId="171"/>
    <cellStyle name="Обычный 3 3 2 2 2 3 2" xfId="579"/>
    <cellStyle name="Обычный 3 3 2 2 2 3 2 2" xfId="1310"/>
    <cellStyle name="Обычный 3 3 2 2 2 3 2 2 2" xfId="2719"/>
    <cellStyle name="Обычный 3 3 2 2 2 3 2 2 2 2" xfId="6943"/>
    <cellStyle name="Обычный 3 3 2 2 2 3 2 2 3" xfId="4127"/>
    <cellStyle name="Обычный 3 3 2 2 2 3 2 2 3 2" xfId="8351"/>
    <cellStyle name="Обычный 3 3 2 2 2 3 2 2 4" xfId="5535"/>
    <cellStyle name="Обычный 3 3 2 2 2 3 2 3" xfId="2015"/>
    <cellStyle name="Обычный 3 3 2 2 2 3 2 3 2" xfId="6239"/>
    <cellStyle name="Обычный 3 3 2 2 2 3 2 4" xfId="3423"/>
    <cellStyle name="Обычный 3 3 2 2 2 3 2 4 2" xfId="7647"/>
    <cellStyle name="Обычный 3 3 2 2 2 3 2 5" xfId="4831"/>
    <cellStyle name="Обычный 3 3 2 2 2 3 3" xfId="958"/>
    <cellStyle name="Обычный 3 3 2 2 2 3 3 2" xfId="2367"/>
    <cellStyle name="Обычный 3 3 2 2 2 3 3 2 2" xfId="6591"/>
    <cellStyle name="Обычный 3 3 2 2 2 3 3 3" xfId="3775"/>
    <cellStyle name="Обычный 3 3 2 2 2 3 3 3 2" xfId="7999"/>
    <cellStyle name="Обычный 3 3 2 2 2 3 3 4" xfId="5183"/>
    <cellStyle name="Обычный 3 3 2 2 2 3 4" xfId="1663"/>
    <cellStyle name="Обычный 3 3 2 2 2 3 4 2" xfId="5887"/>
    <cellStyle name="Обычный 3 3 2 2 2 3 5" xfId="3071"/>
    <cellStyle name="Обычный 3 3 2 2 2 3 5 2" xfId="7295"/>
    <cellStyle name="Обычный 3 3 2 2 2 3 6" xfId="4479"/>
    <cellStyle name="Обычный 3 3 2 2 2 4" xfId="576"/>
    <cellStyle name="Обычный 3 3 2 2 2 4 2" xfId="1307"/>
    <cellStyle name="Обычный 3 3 2 2 2 4 2 2" xfId="2716"/>
    <cellStyle name="Обычный 3 3 2 2 2 4 2 2 2" xfId="6940"/>
    <cellStyle name="Обычный 3 3 2 2 2 4 2 3" xfId="4124"/>
    <cellStyle name="Обычный 3 3 2 2 2 4 2 3 2" xfId="8348"/>
    <cellStyle name="Обычный 3 3 2 2 2 4 2 4" xfId="5532"/>
    <cellStyle name="Обычный 3 3 2 2 2 4 3" xfId="2012"/>
    <cellStyle name="Обычный 3 3 2 2 2 4 3 2" xfId="6236"/>
    <cellStyle name="Обычный 3 3 2 2 2 4 4" xfId="3420"/>
    <cellStyle name="Обычный 3 3 2 2 2 4 4 2" xfId="7644"/>
    <cellStyle name="Обычный 3 3 2 2 2 4 5" xfId="4828"/>
    <cellStyle name="Обычный 3 3 2 2 2 5" xfId="955"/>
    <cellStyle name="Обычный 3 3 2 2 2 5 2" xfId="2364"/>
    <cellStyle name="Обычный 3 3 2 2 2 5 2 2" xfId="6588"/>
    <cellStyle name="Обычный 3 3 2 2 2 5 3" xfId="3772"/>
    <cellStyle name="Обычный 3 3 2 2 2 5 3 2" xfId="7996"/>
    <cellStyle name="Обычный 3 3 2 2 2 5 4" xfId="5180"/>
    <cellStyle name="Обычный 3 3 2 2 2 6" xfId="1660"/>
    <cellStyle name="Обычный 3 3 2 2 2 6 2" xfId="5884"/>
    <cellStyle name="Обычный 3 3 2 2 2 7" xfId="3068"/>
    <cellStyle name="Обычный 3 3 2 2 2 7 2" xfId="7292"/>
    <cellStyle name="Обычный 3 3 2 2 2 8" xfId="4476"/>
    <cellStyle name="Обычный 3 3 2 2 3" xfId="172"/>
    <cellStyle name="Обычный 3 3 2 2 3 2" xfId="173"/>
    <cellStyle name="Обычный 3 3 2 2 3 2 2" xfId="581"/>
    <cellStyle name="Обычный 3 3 2 2 3 2 2 2" xfId="1312"/>
    <cellStyle name="Обычный 3 3 2 2 3 2 2 2 2" xfId="2721"/>
    <cellStyle name="Обычный 3 3 2 2 3 2 2 2 2 2" xfId="6945"/>
    <cellStyle name="Обычный 3 3 2 2 3 2 2 2 3" xfId="4129"/>
    <cellStyle name="Обычный 3 3 2 2 3 2 2 2 3 2" xfId="8353"/>
    <cellStyle name="Обычный 3 3 2 2 3 2 2 2 4" xfId="5537"/>
    <cellStyle name="Обычный 3 3 2 2 3 2 2 3" xfId="2017"/>
    <cellStyle name="Обычный 3 3 2 2 3 2 2 3 2" xfId="6241"/>
    <cellStyle name="Обычный 3 3 2 2 3 2 2 4" xfId="3425"/>
    <cellStyle name="Обычный 3 3 2 2 3 2 2 4 2" xfId="7649"/>
    <cellStyle name="Обычный 3 3 2 2 3 2 2 5" xfId="4833"/>
    <cellStyle name="Обычный 3 3 2 2 3 2 3" xfId="960"/>
    <cellStyle name="Обычный 3 3 2 2 3 2 3 2" xfId="2369"/>
    <cellStyle name="Обычный 3 3 2 2 3 2 3 2 2" xfId="6593"/>
    <cellStyle name="Обычный 3 3 2 2 3 2 3 3" xfId="3777"/>
    <cellStyle name="Обычный 3 3 2 2 3 2 3 3 2" xfId="8001"/>
    <cellStyle name="Обычный 3 3 2 2 3 2 3 4" xfId="5185"/>
    <cellStyle name="Обычный 3 3 2 2 3 2 4" xfId="1665"/>
    <cellStyle name="Обычный 3 3 2 2 3 2 4 2" xfId="5889"/>
    <cellStyle name="Обычный 3 3 2 2 3 2 5" xfId="3073"/>
    <cellStyle name="Обычный 3 3 2 2 3 2 5 2" xfId="7297"/>
    <cellStyle name="Обычный 3 3 2 2 3 2 6" xfId="4481"/>
    <cellStyle name="Обычный 3 3 2 2 3 3" xfId="580"/>
    <cellStyle name="Обычный 3 3 2 2 3 3 2" xfId="1311"/>
    <cellStyle name="Обычный 3 3 2 2 3 3 2 2" xfId="2720"/>
    <cellStyle name="Обычный 3 3 2 2 3 3 2 2 2" xfId="6944"/>
    <cellStyle name="Обычный 3 3 2 2 3 3 2 3" xfId="4128"/>
    <cellStyle name="Обычный 3 3 2 2 3 3 2 3 2" xfId="8352"/>
    <cellStyle name="Обычный 3 3 2 2 3 3 2 4" xfId="5536"/>
    <cellStyle name="Обычный 3 3 2 2 3 3 3" xfId="2016"/>
    <cellStyle name="Обычный 3 3 2 2 3 3 3 2" xfId="6240"/>
    <cellStyle name="Обычный 3 3 2 2 3 3 4" xfId="3424"/>
    <cellStyle name="Обычный 3 3 2 2 3 3 4 2" xfId="7648"/>
    <cellStyle name="Обычный 3 3 2 2 3 3 5" xfId="4832"/>
    <cellStyle name="Обычный 3 3 2 2 3 4" xfId="959"/>
    <cellStyle name="Обычный 3 3 2 2 3 4 2" xfId="2368"/>
    <cellStyle name="Обычный 3 3 2 2 3 4 2 2" xfId="6592"/>
    <cellStyle name="Обычный 3 3 2 2 3 4 3" xfId="3776"/>
    <cellStyle name="Обычный 3 3 2 2 3 4 3 2" xfId="8000"/>
    <cellStyle name="Обычный 3 3 2 2 3 4 4" xfId="5184"/>
    <cellStyle name="Обычный 3 3 2 2 3 5" xfId="1664"/>
    <cellStyle name="Обычный 3 3 2 2 3 5 2" xfId="5888"/>
    <cellStyle name="Обычный 3 3 2 2 3 6" xfId="3072"/>
    <cellStyle name="Обычный 3 3 2 2 3 6 2" xfId="7296"/>
    <cellStyle name="Обычный 3 3 2 2 3 7" xfId="4480"/>
    <cellStyle name="Обычный 3 3 2 2 4" xfId="174"/>
    <cellStyle name="Обычный 3 3 2 2 4 2" xfId="582"/>
    <cellStyle name="Обычный 3 3 2 2 4 2 2" xfId="1313"/>
    <cellStyle name="Обычный 3 3 2 2 4 2 2 2" xfId="2722"/>
    <cellStyle name="Обычный 3 3 2 2 4 2 2 2 2" xfId="6946"/>
    <cellStyle name="Обычный 3 3 2 2 4 2 2 3" xfId="4130"/>
    <cellStyle name="Обычный 3 3 2 2 4 2 2 3 2" xfId="8354"/>
    <cellStyle name="Обычный 3 3 2 2 4 2 2 4" xfId="5538"/>
    <cellStyle name="Обычный 3 3 2 2 4 2 3" xfId="2018"/>
    <cellStyle name="Обычный 3 3 2 2 4 2 3 2" xfId="6242"/>
    <cellStyle name="Обычный 3 3 2 2 4 2 4" xfId="3426"/>
    <cellStyle name="Обычный 3 3 2 2 4 2 4 2" xfId="7650"/>
    <cellStyle name="Обычный 3 3 2 2 4 2 5" xfId="4834"/>
    <cellStyle name="Обычный 3 3 2 2 4 3" xfId="961"/>
    <cellStyle name="Обычный 3 3 2 2 4 3 2" xfId="2370"/>
    <cellStyle name="Обычный 3 3 2 2 4 3 2 2" xfId="6594"/>
    <cellStyle name="Обычный 3 3 2 2 4 3 3" xfId="3778"/>
    <cellStyle name="Обычный 3 3 2 2 4 3 3 2" xfId="8002"/>
    <cellStyle name="Обычный 3 3 2 2 4 3 4" xfId="5186"/>
    <cellStyle name="Обычный 3 3 2 2 4 4" xfId="1666"/>
    <cellStyle name="Обычный 3 3 2 2 4 4 2" xfId="5890"/>
    <cellStyle name="Обычный 3 3 2 2 4 5" xfId="3074"/>
    <cellStyle name="Обычный 3 3 2 2 4 5 2" xfId="7298"/>
    <cellStyle name="Обычный 3 3 2 2 4 6" xfId="4482"/>
    <cellStyle name="Обычный 3 3 2 2 5" xfId="575"/>
    <cellStyle name="Обычный 3 3 2 2 5 2" xfId="1306"/>
    <cellStyle name="Обычный 3 3 2 2 5 2 2" xfId="2715"/>
    <cellStyle name="Обычный 3 3 2 2 5 2 2 2" xfId="6939"/>
    <cellStyle name="Обычный 3 3 2 2 5 2 3" xfId="4123"/>
    <cellStyle name="Обычный 3 3 2 2 5 2 3 2" xfId="8347"/>
    <cellStyle name="Обычный 3 3 2 2 5 2 4" xfId="5531"/>
    <cellStyle name="Обычный 3 3 2 2 5 3" xfId="2011"/>
    <cellStyle name="Обычный 3 3 2 2 5 3 2" xfId="6235"/>
    <cellStyle name="Обычный 3 3 2 2 5 4" xfId="3419"/>
    <cellStyle name="Обычный 3 3 2 2 5 4 2" xfId="7643"/>
    <cellStyle name="Обычный 3 3 2 2 5 5" xfId="4827"/>
    <cellStyle name="Обычный 3 3 2 2 6" xfId="954"/>
    <cellStyle name="Обычный 3 3 2 2 6 2" xfId="2363"/>
    <cellStyle name="Обычный 3 3 2 2 6 2 2" xfId="6587"/>
    <cellStyle name="Обычный 3 3 2 2 6 3" xfId="3771"/>
    <cellStyle name="Обычный 3 3 2 2 6 3 2" xfId="7995"/>
    <cellStyle name="Обычный 3 3 2 2 6 4" xfId="5179"/>
    <cellStyle name="Обычный 3 3 2 2 7" xfId="1659"/>
    <cellStyle name="Обычный 3 3 2 2 7 2" xfId="5883"/>
    <cellStyle name="Обычный 3 3 2 2 8" xfId="3067"/>
    <cellStyle name="Обычный 3 3 2 2 8 2" xfId="7291"/>
    <cellStyle name="Обычный 3 3 2 2 9" xfId="4475"/>
    <cellStyle name="Обычный 3 3 2 3" xfId="175"/>
    <cellStyle name="Обычный 3 3 2 3 2" xfId="176"/>
    <cellStyle name="Обычный 3 3 2 3 2 2" xfId="177"/>
    <cellStyle name="Обычный 3 3 2 3 2 2 2" xfId="585"/>
    <cellStyle name="Обычный 3 3 2 3 2 2 2 2" xfId="1316"/>
    <cellStyle name="Обычный 3 3 2 3 2 2 2 2 2" xfId="2725"/>
    <cellStyle name="Обычный 3 3 2 3 2 2 2 2 2 2" xfId="6949"/>
    <cellStyle name="Обычный 3 3 2 3 2 2 2 2 3" xfId="4133"/>
    <cellStyle name="Обычный 3 3 2 3 2 2 2 2 3 2" xfId="8357"/>
    <cellStyle name="Обычный 3 3 2 3 2 2 2 2 4" xfId="5541"/>
    <cellStyle name="Обычный 3 3 2 3 2 2 2 3" xfId="2021"/>
    <cellStyle name="Обычный 3 3 2 3 2 2 2 3 2" xfId="6245"/>
    <cellStyle name="Обычный 3 3 2 3 2 2 2 4" xfId="3429"/>
    <cellStyle name="Обычный 3 3 2 3 2 2 2 4 2" xfId="7653"/>
    <cellStyle name="Обычный 3 3 2 3 2 2 2 5" xfId="4837"/>
    <cellStyle name="Обычный 3 3 2 3 2 2 3" xfId="964"/>
    <cellStyle name="Обычный 3 3 2 3 2 2 3 2" xfId="2373"/>
    <cellStyle name="Обычный 3 3 2 3 2 2 3 2 2" xfId="6597"/>
    <cellStyle name="Обычный 3 3 2 3 2 2 3 3" xfId="3781"/>
    <cellStyle name="Обычный 3 3 2 3 2 2 3 3 2" xfId="8005"/>
    <cellStyle name="Обычный 3 3 2 3 2 2 3 4" xfId="5189"/>
    <cellStyle name="Обычный 3 3 2 3 2 2 4" xfId="1669"/>
    <cellStyle name="Обычный 3 3 2 3 2 2 4 2" xfId="5893"/>
    <cellStyle name="Обычный 3 3 2 3 2 2 5" xfId="3077"/>
    <cellStyle name="Обычный 3 3 2 3 2 2 5 2" xfId="7301"/>
    <cellStyle name="Обычный 3 3 2 3 2 2 6" xfId="4485"/>
    <cellStyle name="Обычный 3 3 2 3 2 3" xfId="584"/>
    <cellStyle name="Обычный 3 3 2 3 2 3 2" xfId="1315"/>
    <cellStyle name="Обычный 3 3 2 3 2 3 2 2" xfId="2724"/>
    <cellStyle name="Обычный 3 3 2 3 2 3 2 2 2" xfId="6948"/>
    <cellStyle name="Обычный 3 3 2 3 2 3 2 3" xfId="4132"/>
    <cellStyle name="Обычный 3 3 2 3 2 3 2 3 2" xfId="8356"/>
    <cellStyle name="Обычный 3 3 2 3 2 3 2 4" xfId="5540"/>
    <cellStyle name="Обычный 3 3 2 3 2 3 3" xfId="2020"/>
    <cellStyle name="Обычный 3 3 2 3 2 3 3 2" xfId="6244"/>
    <cellStyle name="Обычный 3 3 2 3 2 3 4" xfId="3428"/>
    <cellStyle name="Обычный 3 3 2 3 2 3 4 2" xfId="7652"/>
    <cellStyle name="Обычный 3 3 2 3 2 3 5" xfId="4836"/>
    <cellStyle name="Обычный 3 3 2 3 2 4" xfId="963"/>
    <cellStyle name="Обычный 3 3 2 3 2 4 2" xfId="2372"/>
    <cellStyle name="Обычный 3 3 2 3 2 4 2 2" xfId="6596"/>
    <cellStyle name="Обычный 3 3 2 3 2 4 3" xfId="3780"/>
    <cellStyle name="Обычный 3 3 2 3 2 4 3 2" xfId="8004"/>
    <cellStyle name="Обычный 3 3 2 3 2 4 4" xfId="5188"/>
    <cellStyle name="Обычный 3 3 2 3 2 5" xfId="1668"/>
    <cellStyle name="Обычный 3 3 2 3 2 5 2" xfId="5892"/>
    <cellStyle name="Обычный 3 3 2 3 2 6" xfId="3076"/>
    <cellStyle name="Обычный 3 3 2 3 2 6 2" xfId="7300"/>
    <cellStyle name="Обычный 3 3 2 3 2 7" xfId="4484"/>
    <cellStyle name="Обычный 3 3 2 3 3" xfId="178"/>
    <cellStyle name="Обычный 3 3 2 3 3 2" xfId="586"/>
    <cellStyle name="Обычный 3 3 2 3 3 2 2" xfId="1317"/>
    <cellStyle name="Обычный 3 3 2 3 3 2 2 2" xfId="2726"/>
    <cellStyle name="Обычный 3 3 2 3 3 2 2 2 2" xfId="6950"/>
    <cellStyle name="Обычный 3 3 2 3 3 2 2 3" xfId="4134"/>
    <cellStyle name="Обычный 3 3 2 3 3 2 2 3 2" xfId="8358"/>
    <cellStyle name="Обычный 3 3 2 3 3 2 2 4" xfId="5542"/>
    <cellStyle name="Обычный 3 3 2 3 3 2 3" xfId="2022"/>
    <cellStyle name="Обычный 3 3 2 3 3 2 3 2" xfId="6246"/>
    <cellStyle name="Обычный 3 3 2 3 3 2 4" xfId="3430"/>
    <cellStyle name="Обычный 3 3 2 3 3 2 4 2" xfId="7654"/>
    <cellStyle name="Обычный 3 3 2 3 3 2 5" xfId="4838"/>
    <cellStyle name="Обычный 3 3 2 3 3 3" xfId="965"/>
    <cellStyle name="Обычный 3 3 2 3 3 3 2" xfId="2374"/>
    <cellStyle name="Обычный 3 3 2 3 3 3 2 2" xfId="6598"/>
    <cellStyle name="Обычный 3 3 2 3 3 3 3" xfId="3782"/>
    <cellStyle name="Обычный 3 3 2 3 3 3 3 2" xfId="8006"/>
    <cellStyle name="Обычный 3 3 2 3 3 3 4" xfId="5190"/>
    <cellStyle name="Обычный 3 3 2 3 3 4" xfId="1670"/>
    <cellStyle name="Обычный 3 3 2 3 3 4 2" xfId="5894"/>
    <cellStyle name="Обычный 3 3 2 3 3 5" xfId="3078"/>
    <cellStyle name="Обычный 3 3 2 3 3 5 2" xfId="7302"/>
    <cellStyle name="Обычный 3 3 2 3 3 6" xfId="4486"/>
    <cellStyle name="Обычный 3 3 2 3 4" xfId="583"/>
    <cellStyle name="Обычный 3 3 2 3 4 2" xfId="1314"/>
    <cellStyle name="Обычный 3 3 2 3 4 2 2" xfId="2723"/>
    <cellStyle name="Обычный 3 3 2 3 4 2 2 2" xfId="6947"/>
    <cellStyle name="Обычный 3 3 2 3 4 2 3" xfId="4131"/>
    <cellStyle name="Обычный 3 3 2 3 4 2 3 2" xfId="8355"/>
    <cellStyle name="Обычный 3 3 2 3 4 2 4" xfId="5539"/>
    <cellStyle name="Обычный 3 3 2 3 4 3" xfId="2019"/>
    <cellStyle name="Обычный 3 3 2 3 4 3 2" xfId="6243"/>
    <cellStyle name="Обычный 3 3 2 3 4 4" xfId="3427"/>
    <cellStyle name="Обычный 3 3 2 3 4 4 2" xfId="7651"/>
    <cellStyle name="Обычный 3 3 2 3 4 5" xfId="4835"/>
    <cellStyle name="Обычный 3 3 2 3 5" xfId="962"/>
    <cellStyle name="Обычный 3 3 2 3 5 2" xfId="2371"/>
    <cellStyle name="Обычный 3 3 2 3 5 2 2" xfId="6595"/>
    <cellStyle name="Обычный 3 3 2 3 5 3" xfId="3779"/>
    <cellStyle name="Обычный 3 3 2 3 5 3 2" xfId="8003"/>
    <cellStyle name="Обычный 3 3 2 3 5 4" xfId="5187"/>
    <cellStyle name="Обычный 3 3 2 3 6" xfId="1667"/>
    <cellStyle name="Обычный 3 3 2 3 6 2" xfId="5891"/>
    <cellStyle name="Обычный 3 3 2 3 7" xfId="3075"/>
    <cellStyle name="Обычный 3 3 2 3 7 2" xfId="7299"/>
    <cellStyle name="Обычный 3 3 2 3 8" xfId="4483"/>
    <cellStyle name="Обычный 3 3 2 4" xfId="179"/>
    <cellStyle name="Обычный 3 3 2 4 2" xfId="180"/>
    <cellStyle name="Обычный 3 3 2 4 2 2" xfId="588"/>
    <cellStyle name="Обычный 3 3 2 4 2 2 2" xfId="1319"/>
    <cellStyle name="Обычный 3 3 2 4 2 2 2 2" xfId="2728"/>
    <cellStyle name="Обычный 3 3 2 4 2 2 2 2 2" xfId="6952"/>
    <cellStyle name="Обычный 3 3 2 4 2 2 2 3" xfId="4136"/>
    <cellStyle name="Обычный 3 3 2 4 2 2 2 3 2" xfId="8360"/>
    <cellStyle name="Обычный 3 3 2 4 2 2 2 4" xfId="5544"/>
    <cellStyle name="Обычный 3 3 2 4 2 2 3" xfId="2024"/>
    <cellStyle name="Обычный 3 3 2 4 2 2 3 2" xfId="6248"/>
    <cellStyle name="Обычный 3 3 2 4 2 2 4" xfId="3432"/>
    <cellStyle name="Обычный 3 3 2 4 2 2 4 2" xfId="7656"/>
    <cellStyle name="Обычный 3 3 2 4 2 2 5" xfId="4840"/>
    <cellStyle name="Обычный 3 3 2 4 2 3" xfId="967"/>
    <cellStyle name="Обычный 3 3 2 4 2 3 2" xfId="2376"/>
    <cellStyle name="Обычный 3 3 2 4 2 3 2 2" xfId="6600"/>
    <cellStyle name="Обычный 3 3 2 4 2 3 3" xfId="3784"/>
    <cellStyle name="Обычный 3 3 2 4 2 3 3 2" xfId="8008"/>
    <cellStyle name="Обычный 3 3 2 4 2 3 4" xfId="5192"/>
    <cellStyle name="Обычный 3 3 2 4 2 4" xfId="1672"/>
    <cellStyle name="Обычный 3 3 2 4 2 4 2" xfId="5896"/>
    <cellStyle name="Обычный 3 3 2 4 2 5" xfId="3080"/>
    <cellStyle name="Обычный 3 3 2 4 2 5 2" xfId="7304"/>
    <cellStyle name="Обычный 3 3 2 4 2 6" xfId="4488"/>
    <cellStyle name="Обычный 3 3 2 4 3" xfId="587"/>
    <cellStyle name="Обычный 3 3 2 4 3 2" xfId="1318"/>
    <cellStyle name="Обычный 3 3 2 4 3 2 2" xfId="2727"/>
    <cellStyle name="Обычный 3 3 2 4 3 2 2 2" xfId="6951"/>
    <cellStyle name="Обычный 3 3 2 4 3 2 3" xfId="4135"/>
    <cellStyle name="Обычный 3 3 2 4 3 2 3 2" xfId="8359"/>
    <cellStyle name="Обычный 3 3 2 4 3 2 4" xfId="5543"/>
    <cellStyle name="Обычный 3 3 2 4 3 3" xfId="2023"/>
    <cellStyle name="Обычный 3 3 2 4 3 3 2" xfId="6247"/>
    <cellStyle name="Обычный 3 3 2 4 3 4" xfId="3431"/>
    <cellStyle name="Обычный 3 3 2 4 3 4 2" xfId="7655"/>
    <cellStyle name="Обычный 3 3 2 4 3 5" xfId="4839"/>
    <cellStyle name="Обычный 3 3 2 4 4" xfId="966"/>
    <cellStyle name="Обычный 3 3 2 4 4 2" xfId="2375"/>
    <cellStyle name="Обычный 3 3 2 4 4 2 2" xfId="6599"/>
    <cellStyle name="Обычный 3 3 2 4 4 3" xfId="3783"/>
    <cellStyle name="Обычный 3 3 2 4 4 3 2" xfId="8007"/>
    <cellStyle name="Обычный 3 3 2 4 4 4" xfId="5191"/>
    <cellStyle name="Обычный 3 3 2 4 5" xfId="1671"/>
    <cellStyle name="Обычный 3 3 2 4 5 2" xfId="5895"/>
    <cellStyle name="Обычный 3 3 2 4 6" xfId="3079"/>
    <cellStyle name="Обычный 3 3 2 4 6 2" xfId="7303"/>
    <cellStyle name="Обычный 3 3 2 4 7" xfId="4487"/>
    <cellStyle name="Обычный 3 3 2 5" xfId="181"/>
    <cellStyle name="Обычный 3 3 2 5 2" xfId="589"/>
    <cellStyle name="Обычный 3 3 2 5 2 2" xfId="1320"/>
    <cellStyle name="Обычный 3 3 2 5 2 2 2" xfId="2729"/>
    <cellStyle name="Обычный 3 3 2 5 2 2 2 2" xfId="6953"/>
    <cellStyle name="Обычный 3 3 2 5 2 2 3" xfId="4137"/>
    <cellStyle name="Обычный 3 3 2 5 2 2 3 2" xfId="8361"/>
    <cellStyle name="Обычный 3 3 2 5 2 2 4" xfId="5545"/>
    <cellStyle name="Обычный 3 3 2 5 2 3" xfId="2025"/>
    <cellStyle name="Обычный 3 3 2 5 2 3 2" xfId="6249"/>
    <cellStyle name="Обычный 3 3 2 5 2 4" xfId="3433"/>
    <cellStyle name="Обычный 3 3 2 5 2 4 2" xfId="7657"/>
    <cellStyle name="Обычный 3 3 2 5 2 5" xfId="4841"/>
    <cellStyle name="Обычный 3 3 2 5 3" xfId="968"/>
    <cellStyle name="Обычный 3 3 2 5 3 2" xfId="2377"/>
    <cellStyle name="Обычный 3 3 2 5 3 2 2" xfId="6601"/>
    <cellStyle name="Обычный 3 3 2 5 3 3" xfId="3785"/>
    <cellStyle name="Обычный 3 3 2 5 3 3 2" xfId="8009"/>
    <cellStyle name="Обычный 3 3 2 5 3 4" xfId="5193"/>
    <cellStyle name="Обычный 3 3 2 5 4" xfId="1673"/>
    <cellStyle name="Обычный 3 3 2 5 4 2" xfId="5897"/>
    <cellStyle name="Обычный 3 3 2 5 5" xfId="3081"/>
    <cellStyle name="Обычный 3 3 2 5 5 2" xfId="7305"/>
    <cellStyle name="Обычный 3 3 2 5 6" xfId="4489"/>
    <cellStyle name="Обычный 3 3 2 6" xfId="574"/>
    <cellStyle name="Обычный 3 3 2 6 2" xfId="1305"/>
    <cellStyle name="Обычный 3 3 2 6 2 2" xfId="2714"/>
    <cellStyle name="Обычный 3 3 2 6 2 2 2" xfId="6938"/>
    <cellStyle name="Обычный 3 3 2 6 2 3" xfId="4122"/>
    <cellStyle name="Обычный 3 3 2 6 2 3 2" xfId="8346"/>
    <cellStyle name="Обычный 3 3 2 6 2 4" xfId="5530"/>
    <cellStyle name="Обычный 3 3 2 6 3" xfId="2010"/>
    <cellStyle name="Обычный 3 3 2 6 3 2" xfId="6234"/>
    <cellStyle name="Обычный 3 3 2 6 4" xfId="3418"/>
    <cellStyle name="Обычный 3 3 2 6 4 2" xfId="7642"/>
    <cellStyle name="Обычный 3 3 2 6 5" xfId="4826"/>
    <cellStyle name="Обычный 3 3 2 7" xfId="953"/>
    <cellStyle name="Обычный 3 3 2 7 2" xfId="2362"/>
    <cellStyle name="Обычный 3 3 2 7 2 2" xfId="6586"/>
    <cellStyle name="Обычный 3 3 2 7 3" xfId="3770"/>
    <cellStyle name="Обычный 3 3 2 7 3 2" xfId="7994"/>
    <cellStyle name="Обычный 3 3 2 7 4" xfId="5178"/>
    <cellStyle name="Обычный 3 3 2 8" xfId="1658"/>
    <cellStyle name="Обычный 3 3 2 8 2" xfId="5882"/>
    <cellStyle name="Обычный 3 3 2 9" xfId="3066"/>
    <cellStyle name="Обычный 3 3 2 9 2" xfId="7290"/>
    <cellStyle name="Обычный 3 3 2_Отчет за 2015 год" xfId="182"/>
    <cellStyle name="Обычный 3 3 3" xfId="183"/>
    <cellStyle name="Обычный 3 3 3 2" xfId="184"/>
    <cellStyle name="Обычный 3 3 3 2 2" xfId="185"/>
    <cellStyle name="Обычный 3 3 3 2 2 2" xfId="186"/>
    <cellStyle name="Обычный 3 3 3 2 2 2 2" xfId="593"/>
    <cellStyle name="Обычный 3 3 3 2 2 2 2 2" xfId="1324"/>
    <cellStyle name="Обычный 3 3 3 2 2 2 2 2 2" xfId="2733"/>
    <cellStyle name="Обычный 3 3 3 2 2 2 2 2 2 2" xfId="6957"/>
    <cellStyle name="Обычный 3 3 3 2 2 2 2 2 3" xfId="4141"/>
    <cellStyle name="Обычный 3 3 3 2 2 2 2 2 3 2" xfId="8365"/>
    <cellStyle name="Обычный 3 3 3 2 2 2 2 2 4" xfId="5549"/>
    <cellStyle name="Обычный 3 3 3 2 2 2 2 3" xfId="2029"/>
    <cellStyle name="Обычный 3 3 3 2 2 2 2 3 2" xfId="6253"/>
    <cellStyle name="Обычный 3 3 3 2 2 2 2 4" xfId="3437"/>
    <cellStyle name="Обычный 3 3 3 2 2 2 2 4 2" xfId="7661"/>
    <cellStyle name="Обычный 3 3 3 2 2 2 2 5" xfId="4845"/>
    <cellStyle name="Обычный 3 3 3 2 2 2 3" xfId="972"/>
    <cellStyle name="Обычный 3 3 3 2 2 2 3 2" xfId="2381"/>
    <cellStyle name="Обычный 3 3 3 2 2 2 3 2 2" xfId="6605"/>
    <cellStyle name="Обычный 3 3 3 2 2 2 3 3" xfId="3789"/>
    <cellStyle name="Обычный 3 3 3 2 2 2 3 3 2" xfId="8013"/>
    <cellStyle name="Обычный 3 3 3 2 2 2 3 4" xfId="5197"/>
    <cellStyle name="Обычный 3 3 3 2 2 2 4" xfId="1677"/>
    <cellStyle name="Обычный 3 3 3 2 2 2 4 2" xfId="5901"/>
    <cellStyle name="Обычный 3 3 3 2 2 2 5" xfId="3085"/>
    <cellStyle name="Обычный 3 3 3 2 2 2 5 2" xfId="7309"/>
    <cellStyle name="Обычный 3 3 3 2 2 2 6" xfId="4493"/>
    <cellStyle name="Обычный 3 3 3 2 2 3" xfId="592"/>
    <cellStyle name="Обычный 3 3 3 2 2 3 2" xfId="1323"/>
    <cellStyle name="Обычный 3 3 3 2 2 3 2 2" xfId="2732"/>
    <cellStyle name="Обычный 3 3 3 2 2 3 2 2 2" xfId="6956"/>
    <cellStyle name="Обычный 3 3 3 2 2 3 2 3" xfId="4140"/>
    <cellStyle name="Обычный 3 3 3 2 2 3 2 3 2" xfId="8364"/>
    <cellStyle name="Обычный 3 3 3 2 2 3 2 4" xfId="5548"/>
    <cellStyle name="Обычный 3 3 3 2 2 3 3" xfId="2028"/>
    <cellStyle name="Обычный 3 3 3 2 2 3 3 2" xfId="6252"/>
    <cellStyle name="Обычный 3 3 3 2 2 3 4" xfId="3436"/>
    <cellStyle name="Обычный 3 3 3 2 2 3 4 2" xfId="7660"/>
    <cellStyle name="Обычный 3 3 3 2 2 3 5" xfId="4844"/>
    <cellStyle name="Обычный 3 3 3 2 2 4" xfId="971"/>
    <cellStyle name="Обычный 3 3 3 2 2 4 2" xfId="2380"/>
    <cellStyle name="Обычный 3 3 3 2 2 4 2 2" xfId="6604"/>
    <cellStyle name="Обычный 3 3 3 2 2 4 3" xfId="3788"/>
    <cellStyle name="Обычный 3 3 3 2 2 4 3 2" xfId="8012"/>
    <cellStyle name="Обычный 3 3 3 2 2 4 4" xfId="5196"/>
    <cellStyle name="Обычный 3 3 3 2 2 5" xfId="1676"/>
    <cellStyle name="Обычный 3 3 3 2 2 5 2" xfId="5900"/>
    <cellStyle name="Обычный 3 3 3 2 2 6" xfId="3084"/>
    <cellStyle name="Обычный 3 3 3 2 2 6 2" xfId="7308"/>
    <cellStyle name="Обычный 3 3 3 2 2 7" xfId="4492"/>
    <cellStyle name="Обычный 3 3 3 2 3" xfId="187"/>
    <cellStyle name="Обычный 3 3 3 2 3 2" xfId="594"/>
    <cellStyle name="Обычный 3 3 3 2 3 2 2" xfId="1325"/>
    <cellStyle name="Обычный 3 3 3 2 3 2 2 2" xfId="2734"/>
    <cellStyle name="Обычный 3 3 3 2 3 2 2 2 2" xfId="6958"/>
    <cellStyle name="Обычный 3 3 3 2 3 2 2 3" xfId="4142"/>
    <cellStyle name="Обычный 3 3 3 2 3 2 2 3 2" xfId="8366"/>
    <cellStyle name="Обычный 3 3 3 2 3 2 2 4" xfId="5550"/>
    <cellStyle name="Обычный 3 3 3 2 3 2 3" xfId="2030"/>
    <cellStyle name="Обычный 3 3 3 2 3 2 3 2" xfId="6254"/>
    <cellStyle name="Обычный 3 3 3 2 3 2 4" xfId="3438"/>
    <cellStyle name="Обычный 3 3 3 2 3 2 4 2" xfId="7662"/>
    <cellStyle name="Обычный 3 3 3 2 3 2 5" xfId="4846"/>
    <cellStyle name="Обычный 3 3 3 2 3 3" xfId="973"/>
    <cellStyle name="Обычный 3 3 3 2 3 3 2" xfId="2382"/>
    <cellStyle name="Обычный 3 3 3 2 3 3 2 2" xfId="6606"/>
    <cellStyle name="Обычный 3 3 3 2 3 3 3" xfId="3790"/>
    <cellStyle name="Обычный 3 3 3 2 3 3 3 2" xfId="8014"/>
    <cellStyle name="Обычный 3 3 3 2 3 3 4" xfId="5198"/>
    <cellStyle name="Обычный 3 3 3 2 3 4" xfId="1678"/>
    <cellStyle name="Обычный 3 3 3 2 3 4 2" xfId="5902"/>
    <cellStyle name="Обычный 3 3 3 2 3 5" xfId="3086"/>
    <cellStyle name="Обычный 3 3 3 2 3 5 2" xfId="7310"/>
    <cellStyle name="Обычный 3 3 3 2 3 6" xfId="4494"/>
    <cellStyle name="Обычный 3 3 3 2 4" xfId="591"/>
    <cellStyle name="Обычный 3 3 3 2 4 2" xfId="1322"/>
    <cellStyle name="Обычный 3 3 3 2 4 2 2" xfId="2731"/>
    <cellStyle name="Обычный 3 3 3 2 4 2 2 2" xfId="6955"/>
    <cellStyle name="Обычный 3 3 3 2 4 2 3" xfId="4139"/>
    <cellStyle name="Обычный 3 3 3 2 4 2 3 2" xfId="8363"/>
    <cellStyle name="Обычный 3 3 3 2 4 2 4" xfId="5547"/>
    <cellStyle name="Обычный 3 3 3 2 4 3" xfId="2027"/>
    <cellStyle name="Обычный 3 3 3 2 4 3 2" xfId="6251"/>
    <cellStyle name="Обычный 3 3 3 2 4 4" xfId="3435"/>
    <cellStyle name="Обычный 3 3 3 2 4 4 2" xfId="7659"/>
    <cellStyle name="Обычный 3 3 3 2 4 5" xfId="4843"/>
    <cellStyle name="Обычный 3 3 3 2 5" xfId="970"/>
    <cellStyle name="Обычный 3 3 3 2 5 2" xfId="2379"/>
    <cellStyle name="Обычный 3 3 3 2 5 2 2" xfId="6603"/>
    <cellStyle name="Обычный 3 3 3 2 5 3" xfId="3787"/>
    <cellStyle name="Обычный 3 3 3 2 5 3 2" xfId="8011"/>
    <cellStyle name="Обычный 3 3 3 2 5 4" xfId="5195"/>
    <cellStyle name="Обычный 3 3 3 2 6" xfId="1675"/>
    <cellStyle name="Обычный 3 3 3 2 6 2" xfId="5899"/>
    <cellStyle name="Обычный 3 3 3 2 7" xfId="3083"/>
    <cellStyle name="Обычный 3 3 3 2 7 2" xfId="7307"/>
    <cellStyle name="Обычный 3 3 3 2 8" xfId="4491"/>
    <cellStyle name="Обычный 3 3 3 3" xfId="188"/>
    <cellStyle name="Обычный 3 3 3 3 2" xfId="189"/>
    <cellStyle name="Обычный 3 3 3 3 2 2" xfId="596"/>
    <cellStyle name="Обычный 3 3 3 3 2 2 2" xfId="1327"/>
    <cellStyle name="Обычный 3 3 3 3 2 2 2 2" xfId="2736"/>
    <cellStyle name="Обычный 3 3 3 3 2 2 2 2 2" xfId="6960"/>
    <cellStyle name="Обычный 3 3 3 3 2 2 2 3" xfId="4144"/>
    <cellStyle name="Обычный 3 3 3 3 2 2 2 3 2" xfId="8368"/>
    <cellStyle name="Обычный 3 3 3 3 2 2 2 4" xfId="5552"/>
    <cellStyle name="Обычный 3 3 3 3 2 2 3" xfId="2032"/>
    <cellStyle name="Обычный 3 3 3 3 2 2 3 2" xfId="6256"/>
    <cellStyle name="Обычный 3 3 3 3 2 2 4" xfId="3440"/>
    <cellStyle name="Обычный 3 3 3 3 2 2 4 2" xfId="7664"/>
    <cellStyle name="Обычный 3 3 3 3 2 2 5" xfId="4848"/>
    <cellStyle name="Обычный 3 3 3 3 2 3" xfId="975"/>
    <cellStyle name="Обычный 3 3 3 3 2 3 2" xfId="2384"/>
    <cellStyle name="Обычный 3 3 3 3 2 3 2 2" xfId="6608"/>
    <cellStyle name="Обычный 3 3 3 3 2 3 3" xfId="3792"/>
    <cellStyle name="Обычный 3 3 3 3 2 3 3 2" xfId="8016"/>
    <cellStyle name="Обычный 3 3 3 3 2 3 4" xfId="5200"/>
    <cellStyle name="Обычный 3 3 3 3 2 4" xfId="1680"/>
    <cellStyle name="Обычный 3 3 3 3 2 4 2" xfId="5904"/>
    <cellStyle name="Обычный 3 3 3 3 2 5" xfId="3088"/>
    <cellStyle name="Обычный 3 3 3 3 2 5 2" xfId="7312"/>
    <cellStyle name="Обычный 3 3 3 3 2 6" xfId="4496"/>
    <cellStyle name="Обычный 3 3 3 3 3" xfId="595"/>
    <cellStyle name="Обычный 3 3 3 3 3 2" xfId="1326"/>
    <cellStyle name="Обычный 3 3 3 3 3 2 2" xfId="2735"/>
    <cellStyle name="Обычный 3 3 3 3 3 2 2 2" xfId="6959"/>
    <cellStyle name="Обычный 3 3 3 3 3 2 3" xfId="4143"/>
    <cellStyle name="Обычный 3 3 3 3 3 2 3 2" xfId="8367"/>
    <cellStyle name="Обычный 3 3 3 3 3 2 4" xfId="5551"/>
    <cellStyle name="Обычный 3 3 3 3 3 3" xfId="2031"/>
    <cellStyle name="Обычный 3 3 3 3 3 3 2" xfId="6255"/>
    <cellStyle name="Обычный 3 3 3 3 3 4" xfId="3439"/>
    <cellStyle name="Обычный 3 3 3 3 3 4 2" xfId="7663"/>
    <cellStyle name="Обычный 3 3 3 3 3 5" xfId="4847"/>
    <cellStyle name="Обычный 3 3 3 3 4" xfId="974"/>
    <cellStyle name="Обычный 3 3 3 3 4 2" xfId="2383"/>
    <cellStyle name="Обычный 3 3 3 3 4 2 2" xfId="6607"/>
    <cellStyle name="Обычный 3 3 3 3 4 3" xfId="3791"/>
    <cellStyle name="Обычный 3 3 3 3 4 3 2" xfId="8015"/>
    <cellStyle name="Обычный 3 3 3 3 4 4" xfId="5199"/>
    <cellStyle name="Обычный 3 3 3 3 5" xfId="1679"/>
    <cellStyle name="Обычный 3 3 3 3 5 2" xfId="5903"/>
    <cellStyle name="Обычный 3 3 3 3 6" xfId="3087"/>
    <cellStyle name="Обычный 3 3 3 3 6 2" xfId="7311"/>
    <cellStyle name="Обычный 3 3 3 3 7" xfId="4495"/>
    <cellStyle name="Обычный 3 3 3 4" xfId="190"/>
    <cellStyle name="Обычный 3 3 3 4 2" xfId="597"/>
    <cellStyle name="Обычный 3 3 3 4 2 2" xfId="1328"/>
    <cellStyle name="Обычный 3 3 3 4 2 2 2" xfId="2737"/>
    <cellStyle name="Обычный 3 3 3 4 2 2 2 2" xfId="6961"/>
    <cellStyle name="Обычный 3 3 3 4 2 2 3" xfId="4145"/>
    <cellStyle name="Обычный 3 3 3 4 2 2 3 2" xfId="8369"/>
    <cellStyle name="Обычный 3 3 3 4 2 2 4" xfId="5553"/>
    <cellStyle name="Обычный 3 3 3 4 2 3" xfId="2033"/>
    <cellStyle name="Обычный 3 3 3 4 2 3 2" xfId="6257"/>
    <cellStyle name="Обычный 3 3 3 4 2 4" xfId="3441"/>
    <cellStyle name="Обычный 3 3 3 4 2 4 2" xfId="7665"/>
    <cellStyle name="Обычный 3 3 3 4 2 5" xfId="4849"/>
    <cellStyle name="Обычный 3 3 3 4 3" xfId="976"/>
    <cellStyle name="Обычный 3 3 3 4 3 2" xfId="2385"/>
    <cellStyle name="Обычный 3 3 3 4 3 2 2" xfId="6609"/>
    <cellStyle name="Обычный 3 3 3 4 3 3" xfId="3793"/>
    <cellStyle name="Обычный 3 3 3 4 3 3 2" xfId="8017"/>
    <cellStyle name="Обычный 3 3 3 4 3 4" xfId="5201"/>
    <cellStyle name="Обычный 3 3 3 4 4" xfId="1681"/>
    <cellStyle name="Обычный 3 3 3 4 4 2" xfId="5905"/>
    <cellStyle name="Обычный 3 3 3 4 5" xfId="3089"/>
    <cellStyle name="Обычный 3 3 3 4 5 2" xfId="7313"/>
    <cellStyle name="Обычный 3 3 3 4 6" xfId="4497"/>
    <cellStyle name="Обычный 3 3 3 5" xfId="590"/>
    <cellStyle name="Обычный 3 3 3 5 2" xfId="1321"/>
    <cellStyle name="Обычный 3 3 3 5 2 2" xfId="2730"/>
    <cellStyle name="Обычный 3 3 3 5 2 2 2" xfId="6954"/>
    <cellStyle name="Обычный 3 3 3 5 2 3" xfId="4138"/>
    <cellStyle name="Обычный 3 3 3 5 2 3 2" xfId="8362"/>
    <cellStyle name="Обычный 3 3 3 5 2 4" xfId="5546"/>
    <cellStyle name="Обычный 3 3 3 5 3" xfId="2026"/>
    <cellStyle name="Обычный 3 3 3 5 3 2" xfId="6250"/>
    <cellStyle name="Обычный 3 3 3 5 4" xfId="3434"/>
    <cellStyle name="Обычный 3 3 3 5 4 2" xfId="7658"/>
    <cellStyle name="Обычный 3 3 3 5 5" xfId="4842"/>
    <cellStyle name="Обычный 3 3 3 6" xfId="969"/>
    <cellStyle name="Обычный 3 3 3 6 2" xfId="2378"/>
    <cellStyle name="Обычный 3 3 3 6 2 2" xfId="6602"/>
    <cellStyle name="Обычный 3 3 3 6 3" xfId="3786"/>
    <cellStyle name="Обычный 3 3 3 6 3 2" xfId="8010"/>
    <cellStyle name="Обычный 3 3 3 6 4" xfId="5194"/>
    <cellStyle name="Обычный 3 3 3 7" xfId="1674"/>
    <cellStyle name="Обычный 3 3 3 7 2" xfId="5898"/>
    <cellStyle name="Обычный 3 3 3 8" xfId="3082"/>
    <cellStyle name="Обычный 3 3 3 8 2" xfId="7306"/>
    <cellStyle name="Обычный 3 3 3 9" xfId="4490"/>
    <cellStyle name="Обычный 3 3 4" xfId="191"/>
    <cellStyle name="Обычный 3 3 4 2" xfId="192"/>
    <cellStyle name="Обычный 3 3 4 2 2" xfId="193"/>
    <cellStyle name="Обычный 3 3 4 2 2 2" xfId="600"/>
    <cellStyle name="Обычный 3 3 4 2 2 2 2" xfId="1331"/>
    <cellStyle name="Обычный 3 3 4 2 2 2 2 2" xfId="2740"/>
    <cellStyle name="Обычный 3 3 4 2 2 2 2 2 2" xfId="6964"/>
    <cellStyle name="Обычный 3 3 4 2 2 2 2 3" xfId="4148"/>
    <cellStyle name="Обычный 3 3 4 2 2 2 2 3 2" xfId="8372"/>
    <cellStyle name="Обычный 3 3 4 2 2 2 2 4" xfId="5556"/>
    <cellStyle name="Обычный 3 3 4 2 2 2 3" xfId="2036"/>
    <cellStyle name="Обычный 3 3 4 2 2 2 3 2" xfId="6260"/>
    <cellStyle name="Обычный 3 3 4 2 2 2 4" xfId="3444"/>
    <cellStyle name="Обычный 3 3 4 2 2 2 4 2" xfId="7668"/>
    <cellStyle name="Обычный 3 3 4 2 2 2 5" xfId="4852"/>
    <cellStyle name="Обычный 3 3 4 2 2 3" xfId="979"/>
    <cellStyle name="Обычный 3 3 4 2 2 3 2" xfId="2388"/>
    <cellStyle name="Обычный 3 3 4 2 2 3 2 2" xfId="6612"/>
    <cellStyle name="Обычный 3 3 4 2 2 3 3" xfId="3796"/>
    <cellStyle name="Обычный 3 3 4 2 2 3 3 2" xfId="8020"/>
    <cellStyle name="Обычный 3 3 4 2 2 3 4" xfId="5204"/>
    <cellStyle name="Обычный 3 3 4 2 2 4" xfId="1684"/>
    <cellStyle name="Обычный 3 3 4 2 2 4 2" xfId="5908"/>
    <cellStyle name="Обычный 3 3 4 2 2 5" xfId="3092"/>
    <cellStyle name="Обычный 3 3 4 2 2 5 2" xfId="7316"/>
    <cellStyle name="Обычный 3 3 4 2 2 6" xfId="4500"/>
    <cellStyle name="Обычный 3 3 4 2 3" xfId="599"/>
    <cellStyle name="Обычный 3 3 4 2 3 2" xfId="1330"/>
    <cellStyle name="Обычный 3 3 4 2 3 2 2" xfId="2739"/>
    <cellStyle name="Обычный 3 3 4 2 3 2 2 2" xfId="6963"/>
    <cellStyle name="Обычный 3 3 4 2 3 2 3" xfId="4147"/>
    <cellStyle name="Обычный 3 3 4 2 3 2 3 2" xfId="8371"/>
    <cellStyle name="Обычный 3 3 4 2 3 2 4" xfId="5555"/>
    <cellStyle name="Обычный 3 3 4 2 3 3" xfId="2035"/>
    <cellStyle name="Обычный 3 3 4 2 3 3 2" xfId="6259"/>
    <cellStyle name="Обычный 3 3 4 2 3 4" xfId="3443"/>
    <cellStyle name="Обычный 3 3 4 2 3 4 2" xfId="7667"/>
    <cellStyle name="Обычный 3 3 4 2 3 5" xfId="4851"/>
    <cellStyle name="Обычный 3 3 4 2 4" xfId="978"/>
    <cellStyle name="Обычный 3 3 4 2 4 2" xfId="2387"/>
    <cellStyle name="Обычный 3 3 4 2 4 2 2" xfId="6611"/>
    <cellStyle name="Обычный 3 3 4 2 4 3" xfId="3795"/>
    <cellStyle name="Обычный 3 3 4 2 4 3 2" xfId="8019"/>
    <cellStyle name="Обычный 3 3 4 2 4 4" xfId="5203"/>
    <cellStyle name="Обычный 3 3 4 2 5" xfId="1683"/>
    <cellStyle name="Обычный 3 3 4 2 5 2" xfId="5907"/>
    <cellStyle name="Обычный 3 3 4 2 6" xfId="3091"/>
    <cellStyle name="Обычный 3 3 4 2 6 2" xfId="7315"/>
    <cellStyle name="Обычный 3 3 4 2 7" xfId="4499"/>
    <cellStyle name="Обычный 3 3 4 3" xfId="194"/>
    <cellStyle name="Обычный 3 3 4 3 2" xfId="601"/>
    <cellStyle name="Обычный 3 3 4 3 2 2" xfId="1332"/>
    <cellStyle name="Обычный 3 3 4 3 2 2 2" xfId="2741"/>
    <cellStyle name="Обычный 3 3 4 3 2 2 2 2" xfId="6965"/>
    <cellStyle name="Обычный 3 3 4 3 2 2 3" xfId="4149"/>
    <cellStyle name="Обычный 3 3 4 3 2 2 3 2" xfId="8373"/>
    <cellStyle name="Обычный 3 3 4 3 2 2 4" xfId="5557"/>
    <cellStyle name="Обычный 3 3 4 3 2 3" xfId="2037"/>
    <cellStyle name="Обычный 3 3 4 3 2 3 2" xfId="6261"/>
    <cellStyle name="Обычный 3 3 4 3 2 4" xfId="3445"/>
    <cellStyle name="Обычный 3 3 4 3 2 4 2" xfId="7669"/>
    <cellStyle name="Обычный 3 3 4 3 2 5" xfId="4853"/>
    <cellStyle name="Обычный 3 3 4 3 3" xfId="980"/>
    <cellStyle name="Обычный 3 3 4 3 3 2" xfId="2389"/>
    <cellStyle name="Обычный 3 3 4 3 3 2 2" xfId="6613"/>
    <cellStyle name="Обычный 3 3 4 3 3 3" xfId="3797"/>
    <cellStyle name="Обычный 3 3 4 3 3 3 2" xfId="8021"/>
    <cellStyle name="Обычный 3 3 4 3 3 4" xfId="5205"/>
    <cellStyle name="Обычный 3 3 4 3 4" xfId="1685"/>
    <cellStyle name="Обычный 3 3 4 3 4 2" xfId="5909"/>
    <cellStyle name="Обычный 3 3 4 3 5" xfId="3093"/>
    <cellStyle name="Обычный 3 3 4 3 5 2" xfId="7317"/>
    <cellStyle name="Обычный 3 3 4 3 6" xfId="4501"/>
    <cellStyle name="Обычный 3 3 4 4" xfId="598"/>
    <cellStyle name="Обычный 3 3 4 4 2" xfId="1329"/>
    <cellStyle name="Обычный 3 3 4 4 2 2" xfId="2738"/>
    <cellStyle name="Обычный 3 3 4 4 2 2 2" xfId="6962"/>
    <cellStyle name="Обычный 3 3 4 4 2 3" xfId="4146"/>
    <cellStyle name="Обычный 3 3 4 4 2 3 2" xfId="8370"/>
    <cellStyle name="Обычный 3 3 4 4 2 4" xfId="5554"/>
    <cellStyle name="Обычный 3 3 4 4 3" xfId="2034"/>
    <cellStyle name="Обычный 3 3 4 4 3 2" xfId="6258"/>
    <cellStyle name="Обычный 3 3 4 4 4" xfId="3442"/>
    <cellStyle name="Обычный 3 3 4 4 4 2" xfId="7666"/>
    <cellStyle name="Обычный 3 3 4 4 5" xfId="4850"/>
    <cellStyle name="Обычный 3 3 4 5" xfId="977"/>
    <cellStyle name="Обычный 3 3 4 5 2" xfId="2386"/>
    <cellStyle name="Обычный 3 3 4 5 2 2" xfId="6610"/>
    <cellStyle name="Обычный 3 3 4 5 3" xfId="3794"/>
    <cellStyle name="Обычный 3 3 4 5 3 2" xfId="8018"/>
    <cellStyle name="Обычный 3 3 4 5 4" xfId="5202"/>
    <cellStyle name="Обычный 3 3 4 6" xfId="1682"/>
    <cellStyle name="Обычный 3 3 4 6 2" xfId="5906"/>
    <cellStyle name="Обычный 3 3 4 7" xfId="3090"/>
    <cellStyle name="Обычный 3 3 4 7 2" xfId="7314"/>
    <cellStyle name="Обычный 3 3 4 8" xfId="4498"/>
    <cellStyle name="Обычный 3 3 5" xfId="195"/>
    <cellStyle name="Обычный 3 3 5 2" xfId="196"/>
    <cellStyle name="Обычный 3 3 5 2 2" xfId="603"/>
    <cellStyle name="Обычный 3 3 5 2 2 2" xfId="1334"/>
    <cellStyle name="Обычный 3 3 5 2 2 2 2" xfId="2743"/>
    <cellStyle name="Обычный 3 3 5 2 2 2 2 2" xfId="6967"/>
    <cellStyle name="Обычный 3 3 5 2 2 2 3" xfId="4151"/>
    <cellStyle name="Обычный 3 3 5 2 2 2 3 2" xfId="8375"/>
    <cellStyle name="Обычный 3 3 5 2 2 2 4" xfId="5559"/>
    <cellStyle name="Обычный 3 3 5 2 2 3" xfId="2039"/>
    <cellStyle name="Обычный 3 3 5 2 2 3 2" xfId="6263"/>
    <cellStyle name="Обычный 3 3 5 2 2 4" xfId="3447"/>
    <cellStyle name="Обычный 3 3 5 2 2 4 2" xfId="7671"/>
    <cellStyle name="Обычный 3 3 5 2 2 5" xfId="4855"/>
    <cellStyle name="Обычный 3 3 5 2 3" xfId="982"/>
    <cellStyle name="Обычный 3 3 5 2 3 2" xfId="2391"/>
    <cellStyle name="Обычный 3 3 5 2 3 2 2" xfId="6615"/>
    <cellStyle name="Обычный 3 3 5 2 3 3" xfId="3799"/>
    <cellStyle name="Обычный 3 3 5 2 3 3 2" xfId="8023"/>
    <cellStyle name="Обычный 3 3 5 2 3 4" xfId="5207"/>
    <cellStyle name="Обычный 3 3 5 2 4" xfId="1687"/>
    <cellStyle name="Обычный 3 3 5 2 4 2" xfId="5911"/>
    <cellStyle name="Обычный 3 3 5 2 5" xfId="3095"/>
    <cellStyle name="Обычный 3 3 5 2 5 2" xfId="7319"/>
    <cellStyle name="Обычный 3 3 5 2 6" xfId="4503"/>
    <cellStyle name="Обычный 3 3 5 3" xfId="602"/>
    <cellStyle name="Обычный 3 3 5 3 2" xfId="1333"/>
    <cellStyle name="Обычный 3 3 5 3 2 2" xfId="2742"/>
    <cellStyle name="Обычный 3 3 5 3 2 2 2" xfId="6966"/>
    <cellStyle name="Обычный 3 3 5 3 2 3" xfId="4150"/>
    <cellStyle name="Обычный 3 3 5 3 2 3 2" xfId="8374"/>
    <cellStyle name="Обычный 3 3 5 3 2 4" xfId="5558"/>
    <cellStyle name="Обычный 3 3 5 3 3" xfId="2038"/>
    <cellStyle name="Обычный 3 3 5 3 3 2" xfId="6262"/>
    <cellStyle name="Обычный 3 3 5 3 4" xfId="3446"/>
    <cellStyle name="Обычный 3 3 5 3 4 2" xfId="7670"/>
    <cellStyle name="Обычный 3 3 5 3 5" xfId="4854"/>
    <cellStyle name="Обычный 3 3 5 4" xfId="981"/>
    <cellStyle name="Обычный 3 3 5 4 2" xfId="2390"/>
    <cellStyle name="Обычный 3 3 5 4 2 2" xfId="6614"/>
    <cellStyle name="Обычный 3 3 5 4 3" xfId="3798"/>
    <cellStyle name="Обычный 3 3 5 4 3 2" xfId="8022"/>
    <cellStyle name="Обычный 3 3 5 4 4" xfId="5206"/>
    <cellStyle name="Обычный 3 3 5 5" xfId="1686"/>
    <cellStyle name="Обычный 3 3 5 5 2" xfId="5910"/>
    <cellStyle name="Обычный 3 3 5 6" xfId="3094"/>
    <cellStyle name="Обычный 3 3 5 6 2" xfId="7318"/>
    <cellStyle name="Обычный 3 3 5 7" xfId="4502"/>
    <cellStyle name="Обычный 3 3 6" xfId="197"/>
    <cellStyle name="Обычный 3 3 6 2" xfId="604"/>
    <cellStyle name="Обычный 3 3 6 2 2" xfId="1335"/>
    <cellStyle name="Обычный 3 3 6 2 2 2" xfId="2744"/>
    <cellStyle name="Обычный 3 3 6 2 2 2 2" xfId="6968"/>
    <cellStyle name="Обычный 3 3 6 2 2 3" xfId="4152"/>
    <cellStyle name="Обычный 3 3 6 2 2 3 2" xfId="8376"/>
    <cellStyle name="Обычный 3 3 6 2 2 4" xfId="5560"/>
    <cellStyle name="Обычный 3 3 6 2 3" xfId="2040"/>
    <cellStyle name="Обычный 3 3 6 2 3 2" xfId="6264"/>
    <cellStyle name="Обычный 3 3 6 2 4" xfId="3448"/>
    <cellStyle name="Обычный 3 3 6 2 4 2" xfId="7672"/>
    <cellStyle name="Обычный 3 3 6 2 5" xfId="4856"/>
    <cellStyle name="Обычный 3 3 6 3" xfId="983"/>
    <cellStyle name="Обычный 3 3 6 3 2" xfId="2392"/>
    <cellStyle name="Обычный 3 3 6 3 2 2" xfId="6616"/>
    <cellStyle name="Обычный 3 3 6 3 3" xfId="3800"/>
    <cellStyle name="Обычный 3 3 6 3 3 2" xfId="8024"/>
    <cellStyle name="Обычный 3 3 6 3 4" xfId="5208"/>
    <cellStyle name="Обычный 3 3 6 4" xfId="1688"/>
    <cellStyle name="Обычный 3 3 6 4 2" xfId="5912"/>
    <cellStyle name="Обычный 3 3 6 5" xfId="3096"/>
    <cellStyle name="Обычный 3 3 6 5 2" xfId="7320"/>
    <cellStyle name="Обычный 3 3 6 6" xfId="4504"/>
    <cellStyle name="Обычный 3 3 7" xfId="573"/>
    <cellStyle name="Обычный 3 3 7 2" xfId="1304"/>
    <cellStyle name="Обычный 3 3 7 2 2" xfId="2713"/>
    <cellStyle name="Обычный 3 3 7 2 2 2" xfId="6937"/>
    <cellStyle name="Обычный 3 3 7 2 3" xfId="4121"/>
    <cellStyle name="Обычный 3 3 7 2 3 2" xfId="8345"/>
    <cellStyle name="Обычный 3 3 7 2 4" xfId="5529"/>
    <cellStyle name="Обычный 3 3 7 3" xfId="2009"/>
    <cellStyle name="Обычный 3 3 7 3 2" xfId="6233"/>
    <cellStyle name="Обычный 3 3 7 4" xfId="3417"/>
    <cellStyle name="Обычный 3 3 7 4 2" xfId="7641"/>
    <cellStyle name="Обычный 3 3 7 5" xfId="4825"/>
    <cellStyle name="Обычный 3 3 8" xfId="952"/>
    <cellStyle name="Обычный 3 3 8 2" xfId="2361"/>
    <cellStyle name="Обычный 3 3 8 2 2" xfId="6585"/>
    <cellStyle name="Обычный 3 3 8 3" xfId="3769"/>
    <cellStyle name="Обычный 3 3 8 3 2" xfId="7993"/>
    <cellStyle name="Обычный 3 3 8 4" xfId="5177"/>
    <cellStyle name="Обычный 3 3 9" xfId="1657"/>
    <cellStyle name="Обычный 3 3 9 2" xfId="5881"/>
    <cellStyle name="Обычный 3 3_Отчет за 2015 год" xfId="198"/>
    <cellStyle name="Обычный 3 4" xfId="199"/>
    <cellStyle name="Обычный 3 4 10" xfId="4505"/>
    <cellStyle name="Обычный 3 4 2" xfId="200"/>
    <cellStyle name="Обычный 3 4 2 2" xfId="201"/>
    <cellStyle name="Обычный 3 4 2 2 2" xfId="202"/>
    <cellStyle name="Обычный 3 4 2 2 2 2" xfId="203"/>
    <cellStyle name="Обычный 3 4 2 2 2 2 2" xfId="609"/>
    <cellStyle name="Обычный 3 4 2 2 2 2 2 2" xfId="1340"/>
    <cellStyle name="Обычный 3 4 2 2 2 2 2 2 2" xfId="2749"/>
    <cellStyle name="Обычный 3 4 2 2 2 2 2 2 2 2" xfId="6973"/>
    <cellStyle name="Обычный 3 4 2 2 2 2 2 2 3" xfId="4157"/>
    <cellStyle name="Обычный 3 4 2 2 2 2 2 2 3 2" xfId="8381"/>
    <cellStyle name="Обычный 3 4 2 2 2 2 2 2 4" xfId="5565"/>
    <cellStyle name="Обычный 3 4 2 2 2 2 2 3" xfId="2045"/>
    <cellStyle name="Обычный 3 4 2 2 2 2 2 3 2" xfId="6269"/>
    <cellStyle name="Обычный 3 4 2 2 2 2 2 4" xfId="3453"/>
    <cellStyle name="Обычный 3 4 2 2 2 2 2 4 2" xfId="7677"/>
    <cellStyle name="Обычный 3 4 2 2 2 2 2 5" xfId="4861"/>
    <cellStyle name="Обычный 3 4 2 2 2 2 3" xfId="988"/>
    <cellStyle name="Обычный 3 4 2 2 2 2 3 2" xfId="2397"/>
    <cellStyle name="Обычный 3 4 2 2 2 2 3 2 2" xfId="6621"/>
    <cellStyle name="Обычный 3 4 2 2 2 2 3 3" xfId="3805"/>
    <cellStyle name="Обычный 3 4 2 2 2 2 3 3 2" xfId="8029"/>
    <cellStyle name="Обычный 3 4 2 2 2 2 3 4" xfId="5213"/>
    <cellStyle name="Обычный 3 4 2 2 2 2 4" xfId="1693"/>
    <cellStyle name="Обычный 3 4 2 2 2 2 4 2" xfId="5917"/>
    <cellStyle name="Обычный 3 4 2 2 2 2 5" xfId="3101"/>
    <cellStyle name="Обычный 3 4 2 2 2 2 5 2" xfId="7325"/>
    <cellStyle name="Обычный 3 4 2 2 2 2 6" xfId="4509"/>
    <cellStyle name="Обычный 3 4 2 2 2 3" xfId="608"/>
    <cellStyle name="Обычный 3 4 2 2 2 3 2" xfId="1339"/>
    <cellStyle name="Обычный 3 4 2 2 2 3 2 2" xfId="2748"/>
    <cellStyle name="Обычный 3 4 2 2 2 3 2 2 2" xfId="6972"/>
    <cellStyle name="Обычный 3 4 2 2 2 3 2 3" xfId="4156"/>
    <cellStyle name="Обычный 3 4 2 2 2 3 2 3 2" xfId="8380"/>
    <cellStyle name="Обычный 3 4 2 2 2 3 2 4" xfId="5564"/>
    <cellStyle name="Обычный 3 4 2 2 2 3 3" xfId="2044"/>
    <cellStyle name="Обычный 3 4 2 2 2 3 3 2" xfId="6268"/>
    <cellStyle name="Обычный 3 4 2 2 2 3 4" xfId="3452"/>
    <cellStyle name="Обычный 3 4 2 2 2 3 4 2" xfId="7676"/>
    <cellStyle name="Обычный 3 4 2 2 2 3 5" xfId="4860"/>
    <cellStyle name="Обычный 3 4 2 2 2 4" xfId="987"/>
    <cellStyle name="Обычный 3 4 2 2 2 4 2" xfId="2396"/>
    <cellStyle name="Обычный 3 4 2 2 2 4 2 2" xfId="6620"/>
    <cellStyle name="Обычный 3 4 2 2 2 4 3" xfId="3804"/>
    <cellStyle name="Обычный 3 4 2 2 2 4 3 2" xfId="8028"/>
    <cellStyle name="Обычный 3 4 2 2 2 4 4" xfId="5212"/>
    <cellStyle name="Обычный 3 4 2 2 2 5" xfId="1692"/>
    <cellStyle name="Обычный 3 4 2 2 2 5 2" xfId="5916"/>
    <cellStyle name="Обычный 3 4 2 2 2 6" xfId="3100"/>
    <cellStyle name="Обычный 3 4 2 2 2 6 2" xfId="7324"/>
    <cellStyle name="Обычный 3 4 2 2 2 7" xfId="4508"/>
    <cellStyle name="Обычный 3 4 2 2 3" xfId="204"/>
    <cellStyle name="Обычный 3 4 2 2 3 2" xfId="610"/>
    <cellStyle name="Обычный 3 4 2 2 3 2 2" xfId="1341"/>
    <cellStyle name="Обычный 3 4 2 2 3 2 2 2" xfId="2750"/>
    <cellStyle name="Обычный 3 4 2 2 3 2 2 2 2" xfId="6974"/>
    <cellStyle name="Обычный 3 4 2 2 3 2 2 3" xfId="4158"/>
    <cellStyle name="Обычный 3 4 2 2 3 2 2 3 2" xfId="8382"/>
    <cellStyle name="Обычный 3 4 2 2 3 2 2 4" xfId="5566"/>
    <cellStyle name="Обычный 3 4 2 2 3 2 3" xfId="2046"/>
    <cellStyle name="Обычный 3 4 2 2 3 2 3 2" xfId="6270"/>
    <cellStyle name="Обычный 3 4 2 2 3 2 4" xfId="3454"/>
    <cellStyle name="Обычный 3 4 2 2 3 2 4 2" xfId="7678"/>
    <cellStyle name="Обычный 3 4 2 2 3 2 5" xfId="4862"/>
    <cellStyle name="Обычный 3 4 2 2 3 3" xfId="989"/>
    <cellStyle name="Обычный 3 4 2 2 3 3 2" xfId="2398"/>
    <cellStyle name="Обычный 3 4 2 2 3 3 2 2" xfId="6622"/>
    <cellStyle name="Обычный 3 4 2 2 3 3 3" xfId="3806"/>
    <cellStyle name="Обычный 3 4 2 2 3 3 3 2" xfId="8030"/>
    <cellStyle name="Обычный 3 4 2 2 3 3 4" xfId="5214"/>
    <cellStyle name="Обычный 3 4 2 2 3 4" xfId="1694"/>
    <cellStyle name="Обычный 3 4 2 2 3 4 2" xfId="5918"/>
    <cellStyle name="Обычный 3 4 2 2 3 5" xfId="3102"/>
    <cellStyle name="Обычный 3 4 2 2 3 5 2" xfId="7326"/>
    <cellStyle name="Обычный 3 4 2 2 3 6" xfId="4510"/>
    <cellStyle name="Обычный 3 4 2 2 4" xfId="607"/>
    <cellStyle name="Обычный 3 4 2 2 4 2" xfId="1338"/>
    <cellStyle name="Обычный 3 4 2 2 4 2 2" xfId="2747"/>
    <cellStyle name="Обычный 3 4 2 2 4 2 2 2" xfId="6971"/>
    <cellStyle name="Обычный 3 4 2 2 4 2 3" xfId="4155"/>
    <cellStyle name="Обычный 3 4 2 2 4 2 3 2" xfId="8379"/>
    <cellStyle name="Обычный 3 4 2 2 4 2 4" xfId="5563"/>
    <cellStyle name="Обычный 3 4 2 2 4 3" xfId="2043"/>
    <cellStyle name="Обычный 3 4 2 2 4 3 2" xfId="6267"/>
    <cellStyle name="Обычный 3 4 2 2 4 4" xfId="3451"/>
    <cellStyle name="Обычный 3 4 2 2 4 4 2" xfId="7675"/>
    <cellStyle name="Обычный 3 4 2 2 4 5" xfId="4859"/>
    <cellStyle name="Обычный 3 4 2 2 5" xfId="986"/>
    <cellStyle name="Обычный 3 4 2 2 5 2" xfId="2395"/>
    <cellStyle name="Обычный 3 4 2 2 5 2 2" xfId="6619"/>
    <cellStyle name="Обычный 3 4 2 2 5 3" xfId="3803"/>
    <cellStyle name="Обычный 3 4 2 2 5 3 2" xfId="8027"/>
    <cellStyle name="Обычный 3 4 2 2 5 4" xfId="5211"/>
    <cellStyle name="Обычный 3 4 2 2 6" xfId="1691"/>
    <cellStyle name="Обычный 3 4 2 2 6 2" xfId="5915"/>
    <cellStyle name="Обычный 3 4 2 2 7" xfId="3099"/>
    <cellStyle name="Обычный 3 4 2 2 7 2" xfId="7323"/>
    <cellStyle name="Обычный 3 4 2 2 8" xfId="4507"/>
    <cellStyle name="Обычный 3 4 2 3" xfId="205"/>
    <cellStyle name="Обычный 3 4 2 3 2" xfId="206"/>
    <cellStyle name="Обычный 3 4 2 3 2 2" xfId="612"/>
    <cellStyle name="Обычный 3 4 2 3 2 2 2" xfId="1343"/>
    <cellStyle name="Обычный 3 4 2 3 2 2 2 2" xfId="2752"/>
    <cellStyle name="Обычный 3 4 2 3 2 2 2 2 2" xfId="6976"/>
    <cellStyle name="Обычный 3 4 2 3 2 2 2 3" xfId="4160"/>
    <cellStyle name="Обычный 3 4 2 3 2 2 2 3 2" xfId="8384"/>
    <cellStyle name="Обычный 3 4 2 3 2 2 2 4" xfId="5568"/>
    <cellStyle name="Обычный 3 4 2 3 2 2 3" xfId="2048"/>
    <cellStyle name="Обычный 3 4 2 3 2 2 3 2" xfId="6272"/>
    <cellStyle name="Обычный 3 4 2 3 2 2 4" xfId="3456"/>
    <cellStyle name="Обычный 3 4 2 3 2 2 4 2" xfId="7680"/>
    <cellStyle name="Обычный 3 4 2 3 2 2 5" xfId="4864"/>
    <cellStyle name="Обычный 3 4 2 3 2 3" xfId="991"/>
    <cellStyle name="Обычный 3 4 2 3 2 3 2" xfId="2400"/>
    <cellStyle name="Обычный 3 4 2 3 2 3 2 2" xfId="6624"/>
    <cellStyle name="Обычный 3 4 2 3 2 3 3" xfId="3808"/>
    <cellStyle name="Обычный 3 4 2 3 2 3 3 2" xfId="8032"/>
    <cellStyle name="Обычный 3 4 2 3 2 3 4" xfId="5216"/>
    <cellStyle name="Обычный 3 4 2 3 2 4" xfId="1696"/>
    <cellStyle name="Обычный 3 4 2 3 2 4 2" xfId="5920"/>
    <cellStyle name="Обычный 3 4 2 3 2 5" xfId="3104"/>
    <cellStyle name="Обычный 3 4 2 3 2 5 2" xfId="7328"/>
    <cellStyle name="Обычный 3 4 2 3 2 6" xfId="4512"/>
    <cellStyle name="Обычный 3 4 2 3 3" xfId="611"/>
    <cellStyle name="Обычный 3 4 2 3 3 2" xfId="1342"/>
    <cellStyle name="Обычный 3 4 2 3 3 2 2" xfId="2751"/>
    <cellStyle name="Обычный 3 4 2 3 3 2 2 2" xfId="6975"/>
    <cellStyle name="Обычный 3 4 2 3 3 2 3" xfId="4159"/>
    <cellStyle name="Обычный 3 4 2 3 3 2 3 2" xfId="8383"/>
    <cellStyle name="Обычный 3 4 2 3 3 2 4" xfId="5567"/>
    <cellStyle name="Обычный 3 4 2 3 3 3" xfId="2047"/>
    <cellStyle name="Обычный 3 4 2 3 3 3 2" xfId="6271"/>
    <cellStyle name="Обычный 3 4 2 3 3 4" xfId="3455"/>
    <cellStyle name="Обычный 3 4 2 3 3 4 2" xfId="7679"/>
    <cellStyle name="Обычный 3 4 2 3 3 5" xfId="4863"/>
    <cellStyle name="Обычный 3 4 2 3 4" xfId="990"/>
    <cellStyle name="Обычный 3 4 2 3 4 2" xfId="2399"/>
    <cellStyle name="Обычный 3 4 2 3 4 2 2" xfId="6623"/>
    <cellStyle name="Обычный 3 4 2 3 4 3" xfId="3807"/>
    <cellStyle name="Обычный 3 4 2 3 4 3 2" xfId="8031"/>
    <cellStyle name="Обычный 3 4 2 3 4 4" xfId="5215"/>
    <cellStyle name="Обычный 3 4 2 3 5" xfId="1695"/>
    <cellStyle name="Обычный 3 4 2 3 5 2" xfId="5919"/>
    <cellStyle name="Обычный 3 4 2 3 6" xfId="3103"/>
    <cellStyle name="Обычный 3 4 2 3 6 2" xfId="7327"/>
    <cellStyle name="Обычный 3 4 2 3 7" xfId="4511"/>
    <cellStyle name="Обычный 3 4 2 4" xfId="207"/>
    <cellStyle name="Обычный 3 4 2 4 2" xfId="613"/>
    <cellStyle name="Обычный 3 4 2 4 2 2" xfId="1344"/>
    <cellStyle name="Обычный 3 4 2 4 2 2 2" xfId="2753"/>
    <cellStyle name="Обычный 3 4 2 4 2 2 2 2" xfId="6977"/>
    <cellStyle name="Обычный 3 4 2 4 2 2 3" xfId="4161"/>
    <cellStyle name="Обычный 3 4 2 4 2 2 3 2" xfId="8385"/>
    <cellStyle name="Обычный 3 4 2 4 2 2 4" xfId="5569"/>
    <cellStyle name="Обычный 3 4 2 4 2 3" xfId="2049"/>
    <cellStyle name="Обычный 3 4 2 4 2 3 2" xfId="6273"/>
    <cellStyle name="Обычный 3 4 2 4 2 4" xfId="3457"/>
    <cellStyle name="Обычный 3 4 2 4 2 4 2" xfId="7681"/>
    <cellStyle name="Обычный 3 4 2 4 2 5" xfId="4865"/>
    <cellStyle name="Обычный 3 4 2 4 3" xfId="992"/>
    <cellStyle name="Обычный 3 4 2 4 3 2" xfId="2401"/>
    <cellStyle name="Обычный 3 4 2 4 3 2 2" xfId="6625"/>
    <cellStyle name="Обычный 3 4 2 4 3 3" xfId="3809"/>
    <cellStyle name="Обычный 3 4 2 4 3 3 2" xfId="8033"/>
    <cellStyle name="Обычный 3 4 2 4 3 4" xfId="5217"/>
    <cellStyle name="Обычный 3 4 2 4 4" xfId="1697"/>
    <cellStyle name="Обычный 3 4 2 4 4 2" xfId="5921"/>
    <cellStyle name="Обычный 3 4 2 4 5" xfId="3105"/>
    <cellStyle name="Обычный 3 4 2 4 5 2" xfId="7329"/>
    <cellStyle name="Обычный 3 4 2 4 6" xfId="4513"/>
    <cellStyle name="Обычный 3 4 2 5" xfId="606"/>
    <cellStyle name="Обычный 3 4 2 5 2" xfId="1337"/>
    <cellStyle name="Обычный 3 4 2 5 2 2" xfId="2746"/>
    <cellStyle name="Обычный 3 4 2 5 2 2 2" xfId="6970"/>
    <cellStyle name="Обычный 3 4 2 5 2 3" xfId="4154"/>
    <cellStyle name="Обычный 3 4 2 5 2 3 2" xfId="8378"/>
    <cellStyle name="Обычный 3 4 2 5 2 4" xfId="5562"/>
    <cellStyle name="Обычный 3 4 2 5 3" xfId="2042"/>
    <cellStyle name="Обычный 3 4 2 5 3 2" xfId="6266"/>
    <cellStyle name="Обычный 3 4 2 5 4" xfId="3450"/>
    <cellStyle name="Обычный 3 4 2 5 4 2" xfId="7674"/>
    <cellStyle name="Обычный 3 4 2 5 5" xfId="4858"/>
    <cellStyle name="Обычный 3 4 2 6" xfId="985"/>
    <cellStyle name="Обычный 3 4 2 6 2" xfId="2394"/>
    <cellStyle name="Обычный 3 4 2 6 2 2" xfId="6618"/>
    <cellStyle name="Обычный 3 4 2 6 3" xfId="3802"/>
    <cellStyle name="Обычный 3 4 2 6 3 2" xfId="8026"/>
    <cellStyle name="Обычный 3 4 2 6 4" xfId="5210"/>
    <cellStyle name="Обычный 3 4 2 7" xfId="1690"/>
    <cellStyle name="Обычный 3 4 2 7 2" xfId="5914"/>
    <cellStyle name="Обычный 3 4 2 8" xfId="3098"/>
    <cellStyle name="Обычный 3 4 2 8 2" xfId="7322"/>
    <cellStyle name="Обычный 3 4 2 9" xfId="4506"/>
    <cellStyle name="Обычный 3 4 3" xfId="208"/>
    <cellStyle name="Обычный 3 4 3 2" xfId="209"/>
    <cellStyle name="Обычный 3 4 3 2 2" xfId="210"/>
    <cellStyle name="Обычный 3 4 3 2 2 2" xfId="616"/>
    <cellStyle name="Обычный 3 4 3 2 2 2 2" xfId="1347"/>
    <cellStyle name="Обычный 3 4 3 2 2 2 2 2" xfId="2756"/>
    <cellStyle name="Обычный 3 4 3 2 2 2 2 2 2" xfId="6980"/>
    <cellStyle name="Обычный 3 4 3 2 2 2 2 3" xfId="4164"/>
    <cellStyle name="Обычный 3 4 3 2 2 2 2 3 2" xfId="8388"/>
    <cellStyle name="Обычный 3 4 3 2 2 2 2 4" xfId="5572"/>
    <cellStyle name="Обычный 3 4 3 2 2 2 3" xfId="2052"/>
    <cellStyle name="Обычный 3 4 3 2 2 2 3 2" xfId="6276"/>
    <cellStyle name="Обычный 3 4 3 2 2 2 4" xfId="3460"/>
    <cellStyle name="Обычный 3 4 3 2 2 2 4 2" xfId="7684"/>
    <cellStyle name="Обычный 3 4 3 2 2 2 5" xfId="4868"/>
    <cellStyle name="Обычный 3 4 3 2 2 3" xfId="995"/>
    <cellStyle name="Обычный 3 4 3 2 2 3 2" xfId="2404"/>
    <cellStyle name="Обычный 3 4 3 2 2 3 2 2" xfId="6628"/>
    <cellStyle name="Обычный 3 4 3 2 2 3 3" xfId="3812"/>
    <cellStyle name="Обычный 3 4 3 2 2 3 3 2" xfId="8036"/>
    <cellStyle name="Обычный 3 4 3 2 2 3 4" xfId="5220"/>
    <cellStyle name="Обычный 3 4 3 2 2 4" xfId="1700"/>
    <cellStyle name="Обычный 3 4 3 2 2 4 2" xfId="5924"/>
    <cellStyle name="Обычный 3 4 3 2 2 5" xfId="3108"/>
    <cellStyle name="Обычный 3 4 3 2 2 5 2" xfId="7332"/>
    <cellStyle name="Обычный 3 4 3 2 2 6" xfId="4516"/>
    <cellStyle name="Обычный 3 4 3 2 3" xfId="615"/>
    <cellStyle name="Обычный 3 4 3 2 3 2" xfId="1346"/>
    <cellStyle name="Обычный 3 4 3 2 3 2 2" xfId="2755"/>
    <cellStyle name="Обычный 3 4 3 2 3 2 2 2" xfId="6979"/>
    <cellStyle name="Обычный 3 4 3 2 3 2 3" xfId="4163"/>
    <cellStyle name="Обычный 3 4 3 2 3 2 3 2" xfId="8387"/>
    <cellStyle name="Обычный 3 4 3 2 3 2 4" xfId="5571"/>
    <cellStyle name="Обычный 3 4 3 2 3 3" xfId="2051"/>
    <cellStyle name="Обычный 3 4 3 2 3 3 2" xfId="6275"/>
    <cellStyle name="Обычный 3 4 3 2 3 4" xfId="3459"/>
    <cellStyle name="Обычный 3 4 3 2 3 4 2" xfId="7683"/>
    <cellStyle name="Обычный 3 4 3 2 3 5" xfId="4867"/>
    <cellStyle name="Обычный 3 4 3 2 4" xfId="994"/>
    <cellStyle name="Обычный 3 4 3 2 4 2" xfId="2403"/>
    <cellStyle name="Обычный 3 4 3 2 4 2 2" xfId="6627"/>
    <cellStyle name="Обычный 3 4 3 2 4 3" xfId="3811"/>
    <cellStyle name="Обычный 3 4 3 2 4 3 2" xfId="8035"/>
    <cellStyle name="Обычный 3 4 3 2 4 4" xfId="5219"/>
    <cellStyle name="Обычный 3 4 3 2 5" xfId="1699"/>
    <cellStyle name="Обычный 3 4 3 2 5 2" xfId="5923"/>
    <cellStyle name="Обычный 3 4 3 2 6" xfId="3107"/>
    <cellStyle name="Обычный 3 4 3 2 6 2" xfId="7331"/>
    <cellStyle name="Обычный 3 4 3 2 7" xfId="4515"/>
    <cellStyle name="Обычный 3 4 3 3" xfId="211"/>
    <cellStyle name="Обычный 3 4 3 3 2" xfId="617"/>
    <cellStyle name="Обычный 3 4 3 3 2 2" xfId="1348"/>
    <cellStyle name="Обычный 3 4 3 3 2 2 2" xfId="2757"/>
    <cellStyle name="Обычный 3 4 3 3 2 2 2 2" xfId="6981"/>
    <cellStyle name="Обычный 3 4 3 3 2 2 3" xfId="4165"/>
    <cellStyle name="Обычный 3 4 3 3 2 2 3 2" xfId="8389"/>
    <cellStyle name="Обычный 3 4 3 3 2 2 4" xfId="5573"/>
    <cellStyle name="Обычный 3 4 3 3 2 3" xfId="2053"/>
    <cellStyle name="Обычный 3 4 3 3 2 3 2" xfId="6277"/>
    <cellStyle name="Обычный 3 4 3 3 2 4" xfId="3461"/>
    <cellStyle name="Обычный 3 4 3 3 2 4 2" xfId="7685"/>
    <cellStyle name="Обычный 3 4 3 3 2 5" xfId="4869"/>
    <cellStyle name="Обычный 3 4 3 3 3" xfId="996"/>
    <cellStyle name="Обычный 3 4 3 3 3 2" xfId="2405"/>
    <cellStyle name="Обычный 3 4 3 3 3 2 2" xfId="6629"/>
    <cellStyle name="Обычный 3 4 3 3 3 3" xfId="3813"/>
    <cellStyle name="Обычный 3 4 3 3 3 3 2" xfId="8037"/>
    <cellStyle name="Обычный 3 4 3 3 3 4" xfId="5221"/>
    <cellStyle name="Обычный 3 4 3 3 4" xfId="1701"/>
    <cellStyle name="Обычный 3 4 3 3 4 2" xfId="5925"/>
    <cellStyle name="Обычный 3 4 3 3 5" xfId="3109"/>
    <cellStyle name="Обычный 3 4 3 3 5 2" xfId="7333"/>
    <cellStyle name="Обычный 3 4 3 3 6" xfId="4517"/>
    <cellStyle name="Обычный 3 4 3 4" xfId="614"/>
    <cellStyle name="Обычный 3 4 3 4 2" xfId="1345"/>
    <cellStyle name="Обычный 3 4 3 4 2 2" xfId="2754"/>
    <cellStyle name="Обычный 3 4 3 4 2 2 2" xfId="6978"/>
    <cellStyle name="Обычный 3 4 3 4 2 3" xfId="4162"/>
    <cellStyle name="Обычный 3 4 3 4 2 3 2" xfId="8386"/>
    <cellStyle name="Обычный 3 4 3 4 2 4" xfId="5570"/>
    <cellStyle name="Обычный 3 4 3 4 3" xfId="2050"/>
    <cellStyle name="Обычный 3 4 3 4 3 2" xfId="6274"/>
    <cellStyle name="Обычный 3 4 3 4 4" xfId="3458"/>
    <cellStyle name="Обычный 3 4 3 4 4 2" xfId="7682"/>
    <cellStyle name="Обычный 3 4 3 4 5" xfId="4866"/>
    <cellStyle name="Обычный 3 4 3 5" xfId="993"/>
    <cellStyle name="Обычный 3 4 3 5 2" xfId="2402"/>
    <cellStyle name="Обычный 3 4 3 5 2 2" xfId="6626"/>
    <cellStyle name="Обычный 3 4 3 5 3" xfId="3810"/>
    <cellStyle name="Обычный 3 4 3 5 3 2" xfId="8034"/>
    <cellStyle name="Обычный 3 4 3 5 4" xfId="5218"/>
    <cellStyle name="Обычный 3 4 3 6" xfId="1698"/>
    <cellStyle name="Обычный 3 4 3 6 2" xfId="5922"/>
    <cellStyle name="Обычный 3 4 3 7" xfId="3106"/>
    <cellStyle name="Обычный 3 4 3 7 2" xfId="7330"/>
    <cellStyle name="Обычный 3 4 3 8" xfId="4514"/>
    <cellStyle name="Обычный 3 4 4" xfId="212"/>
    <cellStyle name="Обычный 3 4 4 2" xfId="213"/>
    <cellStyle name="Обычный 3 4 4 2 2" xfId="619"/>
    <cellStyle name="Обычный 3 4 4 2 2 2" xfId="1350"/>
    <cellStyle name="Обычный 3 4 4 2 2 2 2" xfId="2759"/>
    <cellStyle name="Обычный 3 4 4 2 2 2 2 2" xfId="6983"/>
    <cellStyle name="Обычный 3 4 4 2 2 2 3" xfId="4167"/>
    <cellStyle name="Обычный 3 4 4 2 2 2 3 2" xfId="8391"/>
    <cellStyle name="Обычный 3 4 4 2 2 2 4" xfId="5575"/>
    <cellStyle name="Обычный 3 4 4 2 2 3" xfId="2055"/>
    <cellStyle name="Обычный 3 4 4 2 2 3 2" xfId="6279"/>
    <cellStyle name="Обычный 3 4 4 2 2 4" xfId="3463"/>
    <cellStyle name="Обычный 3 4 4 2 2 4 2" xfId="7687"/>
    <cellStyle name="Обычный 3 4 4 2 2 5" xfId="4871"/>
    <cellStyle name="Обычный 3 4 4 2 3" xfId="998"/>
    <cellStyle name="Обычный 3 4 4 2 3 2" xfId="2407"/>
    <cellStyle name="Обычный 3 4 4 2 3 2 2" xfId="6631"/>
    <cellStyle name="Обычный 3 4 4 2 3 3" xfId="3815"/>
    <cellStyle name="Обычный 3 4 4 2 3 3 2" xfId="8039"/>
    <cellStyle name="Обычный 3 4 4 2 3 4" xfId="5223"/>
    <cellStyle name="Обычный 3 4 4 2 4" xfId="1703"/>
    <cellStyle name="Обычный 3 4 4 2 4 2" xfId="5927"/>
    <cellStyle name="Обычный 3 4 4 2 5" xfId="3111"/>
    <cellStyle name="Обычный 3 4 4 2 5 2" xfId="7335"/>
    <cellStyle name="Обычный 3 4 4 2 6" xfId="4519"/>
    <cellStyle name="Обычный 3 4 4 3" xfId="618"/>
    <cellStyle name="Обычный 3 4 4 3 2" xfId="1349"/>
    <cellStyle name="Обычный 3 4 4 3 2 2" xfId="2758"/>
    <cellStyle name="Обычный 3 4 4 3 2 2 2" xfId="6982"/>
    <cellStyle name="Обычный 3 4 4 3 2 3" xfId="4166"/>
    <cellStyle name="Обычный 3 4 4 3 2 3 2" xfId="8390"/>
    <cellStyle name="Обычный 3 4 4 3 2 4" xfId="5574"/>
    <cellStyle name="Обычный 3 4 4 3 3" xfId="2054"/>
    <cellStyle name="Обычный 3 4 4 3 3 2" xfId="6278"/>
    <cellStyle name="Обычный 3 4 4 3 4" xfId="3462"/>
    <cellStyle name="Обычный 3 4 4 3 4 2" xfId="7686"/>
    <cellStyle name="Обычный 3 4 4 3 5" xfId="4870"/>
    <cellStyle name="Обычный 3 4 4 4" xfId="997"/>
    <cellStyle name="Обычный 3 4 4 4 2" xfId="2406"/>
    <cellStyle name="Обычный 3 4 4 4 2 2" xfId="6630"/>
    <cellStyle name="Обычный 3 4 4 4 3" xfId="3814"/>
    <cellStyle name="Обычный 3 4 4 4 3 2" xfId="8038"/>
    <cellStyle name="Обычный 3 4 4 4 4" xfId="5222"/>
    <cellStyle name="Обычный 3 4 4 5" xfId="1702"/>
    <cellStyle name="Обычный 3 4 4 5 2" xfId="5926"/>
    <cellStyle name="Обычный 3 4 4 6" xfId="3110"/>
    <cellStyle name="Обычный 3 4 4 6 2" xfId="7334"/>
    <cellStyle name="Обычный 3 4 4 7" xfId="4518"/>
    <cellStyle name="Обычный 3 4 5" xfId="214"/>
    <cellStyle name="Обычный 3 4 5 2" xfId="620"/>
    <cellStyle name="Обычный 3 4 5 2 2" xfId="1351"/>
    <cellStyle name="Обычный 3 4 5 2 2 2" xfId="2760"/>
    <cellStyle name="Обычный 3 4 5 2 2 2 2" xfId="6984"/>
    <cellStyle name="Обычный 3 4 5 2 2 3" xfId="4168"/>
    <cellStyle name="Обычный 3 4 5 2 2 3 2" xfId="8392"/>
    <cellStyle name="Обычный 3 4 5 2 2 4" xfId="5576"/>
    <cellStyle name="Обычный 3 4 5 2 3" xfId="2056"/>
    <cellStyle name="Обычный 3 4 5 2 3 2" xfId="6280"/>
    <cellStyle name="Обычный 3 4 5 2 4" xfId="3464"/>
    <cellStyle name="Обычный 3 4 5 2 4 2" xfId="7688"/>
    <cellStyle name="Обычный 3 4 5 2 5" xfId="4872"/>
    <cellStyle name="Обычный 3 4 5 3" xfId="999"/>
    <cellStyle name="Обычный 3 4 5 3 2" xfId="2408"/>
    <cellStyle name="Обычный 3 4 5 3 2 2" xfId="6632"/>
    <cellStyle name="Обычный 3 4 5 3 3" xfId="3816"/>
    <cellStyle name="Обычный 3 4 5 3 3 2" xfId="8040"/>
    <cellStyle name="Обычный 3 4 5 3 4" xfId="5224"/>
    <cellStyle name="Обычный 3 4 5 4" xfId="1704"/>
    <cellStyle name="Обычный 3 4 5 4 2" xfId="5928"/>
    <cellStyle name="Обычный 3 4 5 5" xfId="3112"/>
    <cellStyle name="Обычный 3 4 5 5 2" xfId="7336"/>
    <cellStyle name="Обычный 3 4 5 6" xfId="4520"/>
    <cellStyle name="Обычный 3 4 6" xfId="605"/>
    <cellStyle name="Обычный 3 4 6 2" xfId="1336"/>
    <cellStyle name="Обычный 3 4 6 2 2" xfId="2745"/>
    <cellStyle name="Обычный 3 4 6 2 2 2" xfId="6969"/>
    <cellStyle name="Обычный 3 4 6 2 3" xfId="4153"/>
    <cellStyle name="Обычный 3 4 6 2 3 2" xfId="8377"/>
    <cellStyle name="Обычный 3 4 6 2 4" xfId="5561"/>
    <cellStyle name="Обычный 3 4 6 3" xfId="2041"/>
    <cellStyle name="Обычный 3 4 6 3 2" xfId="6265"/>
    <cellStyle name="Обычный 3 4 6 4" xfId="3449"/>
    <cellStyle name="Обычный 3 4 6 4 2" xfId="7673"/>
    <cellStyle name="Обычный 3 4 6 5" xfId="4857"/>
    <cellStyle name="Обычный 3 4 7" xfId="984"/>
    <cellStyle name="Обычный 3 4 7 2" xfId="2393"/>
    <cellStyle name="Обычный 3 4 7 2 2" xfId="6617"/>
    <cellStyle name="Обычный 3 4 7 3" xfId="3801"/>
    <cellStyle name="Обычный 3 4 7 3 2" xfId="8025"/>
    <cellStyle name="Обычный 3 4 7 4" xfId="5209"/>
    <cellStyle name="Обычный 3 4 8" xfId="1689"/>
    <cellStyle name="Обычный 3 4 8 2" xfId="5913"/>
    <cellStyle name="Обычный 3 4 9" xfId="3097"/>
    <cellStyle name="Обычный 3 4 9 2" xfId="7321"/>
    <cellStyle name="Обычный 3 4_Отчет за 2015 год" xfId="215"/>
    <cellStyle name="Обычный 3 5" xfId="216"/>
    <cellStyle name="Обычный 3 5 2" xfId="217"/>
    <cellStyle name="Обычный 3 5 2 2" xfId="218"/>
    <cellStyle name="Обычный 3 5 2 2 2" xfId="219"/>
    <cellStyle name="Обычный 3 5 2 2 2 2" xfId="624"/>
    <cellStyle name="Обычный 3 5 2 2 2 2 2" xfId="1355"/>
    <cellStyle name="Обычный 3 5 2 2 2 2 2 2" xfId="2764"/>
    <cellStyle name="Обычный 3 5 2 2 2 2 2 2 2" xfId="6988"/>
    <cellStyle name="Обычный 3 5 2 2 2 2 2 3" xfId="4172"/>
    <cellStyle name="Обычный 3 5 2 2 2 2 2 3 2" xfId="8396"/>
    <cellStyle name="Обычный 3 5 2 2 2 2 2 4" xfId="5580"/>
    <cellStyle name="Обычный 3 5 2 2 2 2 3" xfId="2060"/>
    <cellStyle name="Обычный 3 5 2 2 2 2 3 2" xfId="6284"/>
    <cellStyle name="Обычный 3 5 2 2 2 2 4" xfId="3468"/>
    <cellStyle name="Обычный 3 5 2 2 2 2 4 2" xfId="7692"/>
    <cellStyle name="Обычный 3 5 2 2 2 2 5" xfId="4876"/>
    <cellStyle name="Обычный 3 5 2 2 2 3" xfId="1003"/>
    <cellStyle name="Обычный 3 5 2 2 2 3 2" xfId="2412"/>
    <cellStyle name="Обычный 3 5 2 2 2 3 2 2" xfId="6636"/>
    <cellStyle name="Обычный 3 5 2 2 2 3 3" xfId="3820"/>
    <cellStyle name="Обычный 3 5 2 2 2 3 3 2" xfId="8044"/>
    <cellStyle name="Обычный 3 5 2 2 2 3 4" xfId="5228"/>
    <cellStyle name="Обычный 3 5 2 2 2 4" xfId="1708"/>
    <cellStyle name="Обычный 3 5 2 2 2 4 2" xfId="5932"/>
    <cellStyle name="Обычный 3 5 2 2 2 5" xfId="3116"/>
    <cellStyle name="Обычный 3 5 2 2 2 5 2" xfId="7340"/>
    <cellStyle name="Обычный 3 5 2 2 2 6" xfId="4524"/>
    <cellStyle name="Обычный 3 5 2 2 3" xfId="623"/>
    <cellStyle name="Обычный 3 5 2 2 3 2" xfId="1354"/>
    <cellStyle name="Обычный 3 5 2 2 3 2 2" xfId="2763"/>
    <cellStyle name="Обычный 3 5 2 2 3 2 2 2" xfId="6987"/>
    <cellStyle name="Обычный 3 5 2 2 3 2 3" xfId="4171"/>
    <cellStyle name="Обычный 3 5 2 2 3 2 3 2" xfId="8395"/>
    <cellStyle name="Обычный 3 5 2 2 3 2 4" xfId="5579"/>
    <cellStyle name="Обычный 3 5 2 2 3 3" xfId="2059"/>
    <cellStyle name="Обычный 3 5 2 2 3 3 2" xfId="6283"/>
    <cellStyle name="Обычный 3 5 2 2 3 4" xfId="3467"/>
    <cellStyle name="Обычный 3 5 2 2 3 4 2" xfId="7691"/>
    <cellStyle name="Обычный 3 5 2 2 3 5" xfId="4875"/>
    <cellStyle name="Обычный 3 5 2 2 4" xfId="1002"/>
    <cellStyle name="Обычный 3 5 2 2 4 2" xfId="2411"/>
    <cellStyle name="Обычный 3 5 2 2 4 2 2" xfId="6635"/>
    <cellStyle name="Обычный 3 5 2 2 4 3" xfId="3819"/>
    <cellStyle name="Обычный 3 5 2 2 4 3 2" xfId="8043"/>
    <cellStyle name="Обычный 3 5 2 2 4 4" xfId="5227"/>
    <cellStyle name="Обычный 3 5 2 2 5" xfId="1707"/>
    <cellStyle name="Обычный 3 5 2 2 5 2" xfId="5931"/>
    <cellStyle name="Обычный 3 5 2 2 6" xfId="3115"/>
    <cellStyle name="Обычный 3 5 2 2 6 2" xfId="7339"/>
    <cellStyle name="Обычный 3 5 2 2 7" xfId="4523"/>
    <cellStyle name="Обычный 3 5 2 3" xfId="220"/>
    <cellStyle name="Обычный 3 5 2 3 2" xfId="625"/>
    <cellStyle name="Обычный 3 5 2 3 2 2" xfId="1356"/>
    <cellStyle name="Обычный 3 5 2 3 2 2 2" xfId="2765"/>
    <cellStyle name="Обычный 3 5 2 3 2 2 2 2" xfId="6989"/>
    <cellStyle name="Обычный 3 5 2 3 2 2 3" xfId="4173"/>
    <cellStyle name="Обычный 3 5 2 3 2 2 3 2" xfId="8397"/>
    <cellStyle name="Обычный 3 5 2 3 2 2 4" xfId="5581"/>
    <cellStyle name="Обычный 3 5 2 3 2 3" xfId="2061"/>
    <cellStyle name="Обычный 3 5 2 3 2 3 2" xfId="6285"/>
    <cellStyle name="Обычный 3 5 2 3 2 4" xfId="3469"/>
    <cellStyle name="Обычный 3 5 2 3 2 4 2" xfId="7693"/>
    <cellStyle name="Обычный 3 5 2 3 2 5" xfId="4877"/>
    <cellStyle name="Обычный 3 5 2 3 3" xfId="1004"/>
    <cellStyle name="Обычный 3 5 2 3 3 2" xfId="2413"/>
    <cellStyle name="Обычный 3 5 2 3 3 2 2" xfId="6637"/>
    <cellStyle name="Обычный 3 5 2 3 3 3" xfId="3821"/>
    <cellStyle name="Обычный 3 5 2 3 3 3 2" xfId="8045"/>
    <cellStyle name="Обычный 3 5 2 3 3 4" xfId="5229"/>
    <cellStyle name="Обычный 3 5 2 3 4" xfId="1709"/>
    <cellStyle name="Обычный 3 5 2 3 4 2" xfId="5933"/>
    <cellStyle name="Обычный 3 5 2 3 5" xfId="3117"/>
    <cellStyle name="Обычный 3 5 2 3 5 2" xfId="7341"/>
    <cellStyle name="Обычный 3 5 2 3 6" xfId="4525"/>
    <cellStyle name="Обычный 3 5 2 4" xfId="622"/>
    <cellStyle name="Обычный 3 5 2 4 2" xfId="1353"/>
    <cellStyle name="Обычный 3 5 2 4 2 2" xfId="2762"/>
    <cellStyle name="Обычный 3 5 2 4 2 2 2" xfId="6986"/>
    <cellStyle name="Обычный 3 5 2 4 2 3" xfId="4170"/>
    <cellStyle name="Обычный 3 5 2 4 2 3 2" xfId="8394"/>
    <cellStyle name="Обычный 3 5 2 4 2 4" xfId="5578"/>
    <cellStyle name="Обычный 3 5 2 4 3" xfId="2058"/>
    <cellStyle name="Обычный 3 5 2 4 3 2" xfId="6282"/>
    <cellStyle name="Обычный 3 5 2 4 4" xfId="3466"/>
    <cellStyle name="Обычный 3 5 2 4 4 2" xfId="7690"/>
    <cellStyle name="Обычный 3 5 2 4 5" xfId="4874"/>
    <cellStyle name="Обычный 3 5 2 5" xfId="1001"/>
    <cellStyle name="Обычный 3 5 2 5 2" xfId="2410"/>
    <cellStyle name="Обычный 3 5 2 5 2 2" xfId="6634"/>
    <cellStyle name="Обычный 3 5 2 5 3" xfId="3818"/>
    <cellStyle name="Обычный 3 5 2 5 3 2" xfId="8042"/>
    <cellStyle name="Обычный 3 5 2 5 4" xfId="5226"/>
    <cellStyle name="Обычный 3 5 2 6" xfId="1706"/>
    <cellStyle name="Обычный 3 5 2 6 2" xfId="5930"/>
    <cellStyle name="Обычный 3 5 2 7" xfId="3114"/>
    <cellStyle name="Обычный 3 5 2 7 2" xfId="7338"/>
    <cellStyle name="Обычный 3 5 2 8" xfId="4522"/>
    <cellStyle name="Обычный 3 5 3" xfId="221"/>
    <cellStyle name="Обычный 3 5 3 2" xfId="222"/>
    <cellStyle name="Обычный 3 5 3 2 2" xfId="627"/>
    <cellStyle name="Обычный 3 5 3 2 2 2" xfId="1358"/>
    <cellStyle name="Обычный 3 5 3 2 2 2 2" xfId="2767"/>
    <cellStyle name="Обычный 3 5 3 2 2 2 2 2" xfId="6991"/>
    <cellStyle name="Обычный 3 5 3 2 2 2 3" xfId="4175"/>
    <cellStyle name="Обычный 3 5 3 2 2 2 3 2" xfId="8399"/>
    <cellStyle name="Обычный 3 5 3 2 2 2 4" xfId="5583"/>
    <cellStyle name="Обычный 3 5 3 2 2 3" xfId="2063"/>
    <cellStyle name="Обычный 3 5 3 2 2 3 2" xfId="6287"/>
    <cellStyle name="Обычный 3 5 3 2 2 4" xfId="3471"/>
    <cellStyle name="Обычный 3 5 3 2 2 4 2" xfId="7695"/>
    <cellStyle name="Обычный 3 5 3 2 2 5" xfId="4879"/>
    <cellStyle name="Обычный 3 5 3 2 3" xfId="1006"/>
    <cellStyle name="Обычный 3 5 3 2 3 2" xfId="2415"/>
    <cellStyle name="Обычный 3 5 3 2 3 2 2" xfId="6639"/>
    <cellStyle name="Обычный 3 5 3 2 3 3" xfId="3823"/>
    <cellStyle name="Обычный 3 5 3 2 3 3 2" xfId="8047"/>
    <cellStyle name="Обычный 3 5 3 2 3 4" xfId="5231"/>
    <cellStyle name="Обычный 3 5 3 2 4" xfId="1711"/>
    <cellStyle name="Обычный 3 5 3 2 4 2" xfId="5935"/>
    <cellStyle name="Обычный 3 5 3 2 5" xfId="3119"/>
    <cellStyle name="Обычный 3 5 3 2 5 2" xfId="7343"/>
    <cellStyle name="Обычный 3 5 3 2 6" xfId="4527"/>
    <cellStyle name="Обычный 3 5 3 3" xfId="626"/>
    <cellStyle name="Обычный 3 5 3 3 2" xfId="1357"/>
    <cellStyle name="Обычный 3 5 3 3 2 2" xfId="2766"/>
    <cellStyle name="Обычный 3 5 3 3 2 2 2" xfId="6990"/>
    <cellStyle name="Обычный 3 5 3 3 2 3" xfId="4174"/>
    <cellStyle name="Обычный 3 5 3 3 2 3 2" xfId="8398"/>
    <cellStyle name="Обычный 3 5 3 3 2 4" xfId="5582"/>
    <cellStyle name="Обычный 3 5 3 3 3" xfId="2062"/>
    <cellStyle name="Обычный 3 5 3 3 3 2" xfId="6286"/>
    <cellStyle name="Обычный 3 5 3 3 4" xfId="3470"/>
    <cellStyle name="Обычный 3 5 3 3 4 2" xfId="7694"/>
    <cellStyle name="Обычный 3 5 3 3 5" xfId="4878"/>
    <cellStyle name="Обычный 3 5 3 4" xfId="1005"/>
    <cellStyle name="Обычный 3 5 3 4 2" xfId="2414"/>
    <cellStyle name="Обычный 3 5 3 4 2 2" xfId="6638"/>
    <cellStyle name="Обычный 3 5 3 4 3" xfId="3822"/>
    <cellStyle name="Обычный 3 5 3 4 3 2" xfId="8046"/>
    <cellStyle name="Обычный 3 5 3 4 4" xfId="5230"/>
    <cellStyle name="Обычный 3 5 3 5" xfId="1710"/>
    <cellStyle name="Обычный 3 5 3 5 2" xfId="5934"/>
    <cellStyle name="Обычный 3 5 3 6" xfId="3118"/>
    <cellStyle name="Обычный 3 5 3 6 2" xfId="7342"/>
    <cellStyle name="Обычный 3 5 3 7" xfId="4526"/>
    <cellStyle name="Обычный 3 5 4" xfId="223"/>
    <cellStyle name="Обычный 3 5 4 2" xfId="628"/>
    <cellStyle name="Обычный 3 5 4 2 2" xfId="1359"/>
    <cellStyle name="Обычный 3 5 4 2 2 2" xfId="2768"/>
    <cellStyle name="Обычный 3 5 4 2 2 2 2" xfId="6992"/>
    <cellStyle name="Обычный 3 5 4 2 2 3" xfId="4176"/>
    <cellStyle name="Обычный 3 5 4 2 2 3 2" xfId="8400"/>
    <cellStyle name="Обычный 3 5 4 2 2 4" xfId="5584"/>
    <cellStyle name="Обычный 3 5 4 2 3" xfId="2064"/>
    <cellStyle name="Обычный 3 5 4 2 3 2" xfId="6288"/>
    <cellStyle name="Обычный 3 5 4 2 4" xfId="3472"/>
    <cellStyle name="Обычный 3 5 4 2 4 2" xfId="7696"/>
    <cellStyle name="Обычный 3 5 4 2 5" xfId="4880"/>
    <cellStyle name="Обычный 3 5 4 3" xfId="1007"/>
    <cellStyle name="Обычный 3 5 4 3 2" xfId="2416"/>
    <cellStyle name="Обычный 3 5 4 3 2 2" xfId="6640"/>
    <cellStyle name="Обычный 3 5 4 3 3" xfId="3824"/>
    <cellStyle name="Обычный 3 5 4 3 3 2" xfId="8048"/>
    <cellStyle name="Обычный 3 5 4 3 4" xfId="5232"/>
    <cellStyle name="Обычный 3 5 4 4" xfId="1712"/>
    <cellStyle name="Обычный 3 5 4 4 2" xfId="5936"/>
    <cellStyle name="Обычный 3 5 4 5" xfId="3120"/>
    <cellStyle name="Обычный 3 5 4 5 2" xfId="7344"/>
    <cellStyle name="Обычный 3 5 4 6" xfId="4528"/>
    <cellStyle name="Обычный 3 5 5" xfId="621"/>
    <cellStyle name="Обычный 3 5 5 2" xfId="1352"/>
    <cellStyle name="Обычный 3 5 5 2 2" xfId="2761"/>
    <cellStyle name="Обычный 3 5 5 2 2 2" xfId="6985"/>
    <cellStyle name="Обычный 3 5 5 2 3" xfId="4169"/>
    <cellStyle name="Обычный 3 5 5 2 3 2" xfId="8393"/>
    <cellStyle name="Обычный 3 5 5 2 4" xfId="5577"/>
    <cellStyle name="Обычный 3 5 5 3" xfId="2057"/>
    <cellStyle name="Обычный 3 5 5 3 2" xfId="6281"/>
    <cellStyle name="Обычный 3 5 5 4" xfId="3465"/>
    <cellStyle name="Обычный 3 5 5 4 2" xfId="7689"/>
    <cellStyle name="Обычный 3 5 5 5" xfId="4873"/>
    <cellStyle name="Обычный 3 5 6" xfId="1000"/>
    <cellStyle name="Обычный 3 5 6 2" xfId="2409"/>
    <cellStyle name="Обычный 3 5 6 2 2" xfId="6633"/>
    <cellStyle name="Обычный 3 5 6 3" xfId="3817"/>
    <cellStyle name="Обычный 3 5 6 3 2" xfId="8041"/>
    <cellStyle name="Обычный 3 5 6 4" xfId="5225"/>
    <cellStyle name="Обычный 3 5 7" xfId="1705"/>
    <cellStyle name="Обычный 3 5 7 2" xfId="5929"/>
    <cellStyle name="Обычный 3 5 8" xfId="3113"/>
    <cellStyle name="Обычный 3 5 8 2" xfId="7337"/>
    <cellStyle name="Обычный 3 5 9" xfId="4521"/>
    <cellStyle name="Обычный 3 6" xfId="224"/>
    <cellStyle name="Обычный 3 6 2" xfId="225"/>
    <cellStyle name="Обычный 3 6 2 2" xfId="226"/>
    <cellStyle name="Обычный 3 6 2 2 2" xfId="227"/>
    <cellStyle name="Обычный 3 6 2 2 2 2" xfId="632"/>
    <cellStyle name="Обычный 3 6 2 2 2 2 2" xfId="1363"/>
    <cellStyle name="Обычный 3 6 2 2 2 2 2 2" xfId="2772"/>
    <cellStyle name="Обычный 3 6 2 2 2 2 2 2 2" xfId="6996"/>
    <cellStyle name="Обычный 3 6 2 2 2 2 2 3" xfId="4180"/>
    <cellStyle name="Обычный 3 6 2 2 2 2 2 3 2" xfId="8404"/>
    <cellStyle name="Обычный 3 6 2 2 2 2 2 4" xfId="5588"/>
    <cellStyle name="Обычный 3 6 2 2 2 2 3" xfId="2068"/>
    <cellStyle name="Обычный 3 6 2 2 2 2 3 2" xfId="6292"/>
    <cellStyle name="Обычный 3 6 2 2 2 2 4" xfId="3476"/>
    <cellStyle name="Обычный 3 6 2 2 2 2 4 2" xfId="7700"/>
    <cellStyle name="Обычный 3 6 2 2 2 2 5" xfId="4884"/>
    <cellStyle name="Обычный 3 6 2 2 2 3" xfId="1011"/>
    <cellStyle name="Обычный 3 6 2 2 2 3 2" xfId="2420"/>
    <cellStyle name="Обычный 3 6 2 2 2 3 2 2" xfId="6644"/>
    <cellStyle name="Обычный 3 6 2 2 2 3 3" xfId="3828"/>
    <cellStyle name="Обычный 3 6 2 2 2 3 3 2" xfId="8052"/>
    <cellStyle name="Обычный 3 6 2 2 2 3 4" xfId="5236"/>
    <cellStyle name="Обычный 3 6 2 2 2 4" xfId="1716"/>
    <cellStyle name="Обычный 3 6 2 2 2 4 2" xfId="5940"/>
    <cellStyle name="Обычный 3 6 2 2 2 5" xfId="3124"/>
    <cellStyle name="Обычный 3 6 2 2 2 5 2" xfId="7348"/>
    <cellStyle name="Обычный 3 6 2 2 2 6" xfId="4532"/>
    <cellStyle name="Обычный 3 6 2 2 3" xfId="631"/>
    <cellStyle name="Обычный 3 6 2 2 3 2" xfId="1362"/>
    <cellStyle name="Обычный 3 6 2 2 3 2 2" xfId="2771"/>
    <cellStyle name="Обычный 3 6 2 2 3 2 2 2" xfId="6995"/>
    <cellStyle name="Обычный 3 6 2 2 3 2 3" xfId="4179"/>
    <cellStyle name="Обычный 3 6 2 2 3 2 3 2" xfId="8403"/>
    <cellStyle name="Обычный 3 6 2 2 3 2 4" xfId="5587"/>
    <cellStyle name="Обычный 3 6 2 2 3 3" xfId="2067"/>
    <cellStyle name="Обычный 3 6 2 2 3 3 2" xfId="6291"/>
    <cellStyle name="Обычный 3 6 2 2 3 4" xfId="3475"/>
    <cellStyle name="Обычный 3 6 2 2 3 4 2" xfId="7699"/>
    <cellStyle name="Обычный 3 6 2 2 3 5" xfId="4883"/>
    <cellStyle name="Обычный 3 6 2 2 4" xfId="1010"/>
    <cellStyle name="Обычный 3 6 2 2 4 2" xfId="2419"/>
    <cellStyle name="Обычный 3 6 2 2 4 2 2" xfId="6643"/>
    <cellStyle name="Обычный 3 6 2 2 4 3" xfId="3827"/>
    <cellStyle name="Обычный 3 6 2 2 4 3 2" xfId="8051"/>
    <cellStyle name="Обычный 3 6 2 2 4 4" xfId="5235"/>
    <cellStyle name="Обычный 3 6 2 2 5" xfId="1715"/>
    <cellStyle name="Обычный 3 6 2 2 5 2" xfId="5939"/>
    <cellStyle name="Обычный 3 6 2 2 6" xfId="3123"/>
    <cellStyle name="Обычный 3 6 2 2 6 2" xfId="7347"/>
    <cellStyle name="Обычный 3 6 2 2 7" xfId="4531"/>
    <cellStyle name="Обычный 3 6 2 3" xfId="228"/>
    <cellStyle name="Обычный 3 6 2 3 2" xfId="633"/>
    <cellStyle name="Обычный 3 6 2 3 2 2" xfId="1364"/>
    <cellStyle name="Обычный 3 6 2 3 2 2 2" xfId="2773"/>
    <cellStyle name="Обычный 3 6 2 3 2 2 2 2" xfId="6997"/>
    <cellStyle name="Обычный 3 6 2 3 2 2 3" xfId="4181"/>
    <cellStyle name="Обычный 3 6 2 3 2 2 3 2" xfId="8405"/>
    <cellStyle name="Обычный 3 6 2 3 2 2 4" xfId="5589"/>
    <cellStyle name="Обычный 3 6 2 3 2 3" xfId="2069"/>
    <cellStyle name="Обычный 3 6 2 3 2 3 2" xfId="6293"/>
    <cellStyle name="Обычный 3 6 2 3 2 4" xfId="3477"/>
    <cellStyle name="Обычный 3 6 2 3 2 4 2" xfId="7701"/>
    <cellStyle name="Обычный 3 6 2 3 2 5" xfId="4885"/>
    <cellStyle name="Обычный 3 6 2 3 3" xfId="1012"/>
    <cellStyle name="Обычный 3 6 2 3 3 2" xfId="2421"/>
    <cellStyle name="Обычный 3 6 2 3 3 2 2" xfId="6645"/>
    <cellStyle name="Обычный 3 6 2 3 3 3" xfId="3829"/>
    <cellStyle name="Обычный 3 6 2 3 3 3 2" xfId="8053"/>
    <cellStyle name="Обычный 3 6 2 3 3 4" xfId="5237"/>
    <cellStyle name="Обычный 3 6 2 3 4" xfId="1717"/>
    <cellStyle name="Обычный 3 6 2 3 4 2" xfId="5941"/>
    <cellStyle name="Обычный 3 6 2 3 5" xfId="3125"/>
    <cellStyle name="Обычный 3 6 2 3 5 2" xfId="7349"/>
    <cellStyle name="Обычный 3 6 2 3 6" xfId="4533"/>
    <cellStyle name="Обычный 3 6 2 4" xfId="630"/>
    <cellStyle name="Обычный 3 6 2 4 2" xfId="1361"/>
    <cellStyle name="Обычный 3 6 2 4 2 2" xfId="2770"/>
    <cellStyle name="Обычный 3 6 2 4 2 2 2" xfId="6994"/>
    <cellStyle name="Обычный 3 6 2 4 2 3" xfId="4178"/>
    <cellStyle name="Обычный 3 6 2 4 2 3 2" xfId="8402"/>
    <cellStyle name="Обычный 3 6 2 4 2 4" xfId="5586"/>
    <cellStyle name="Обычный 3 6 2 4 3" xfId="2066"/>
    <cellStyle name="Обычный 3 6 2 4 3 2" xfId="6290"/>
    <cellStyle name="Обычный 3 6 2 4 4" xfId="3474"/>
    <cellStyle name="Обычный 3 6 2 4 4 2" xfId="7698"/>
    <cellStyle name="Обычный 3 6 2 4 5" xfId="4882"/>
    <cellStyle name="Обычный 3 6 2 5" xfId="1009"/>
    <cellStyle name="Обычный 3 6 2 5 2" xfId="2418"/>
    <cellStyle name="Обычный 3 6 2 5 2 2" xfId="6642"/>
    <cellStyle name="Обычный 3 6 2 5 3" xfId="3826"/>
    <cellStyle name="Обычный 3 6 2 5 3 2" xfId="8050"/>
    <cellStyle name="Обычный 3 6 2 5 4" xfId="5234"/>
    <cellStyle name="Обычный 3 6 2 6" xfId="1714"/>
    <cellStyle name="Обычный 3 6 2 6 2" xfId="5938"/>
    <cellStyle name="Обычный 3 6 2 7" xfId="3122"/>
    <cellStyle name="Обычный 3 6 2 7 2" xfId="7346"/>
    <cellStyle name="Обычный 3 6 2 8" xfId="4530"/>
    <cellStyle name="Обычный 3 6 3" xfId="229"/>
    <cellStyle name="Обычный 3 6 3 2" xfId="230"/>
    <cellStyle name="Обычный 3 6 3 2 2" xfId="635"/>
    <cellStyle name="Обычный 3 6 3 2 2 2" xfId="1366"/>
    <cellStyle name="Обычный 3 6 3 2 2 2 2" xfId="2775"/>
    <cellStyle name="Обычный 3 6 3 2 2 2 2 2" xfId="6999"/>
    <cellStyle name="Обычный 3 6 3 2 2 2 3" xfId="4183"/>
    <cellStyle name="Обычный 3 6 3 2 2 2 3 2" xfId="8407"/>
    <cellStyle name="Обычный 3 6 3 2 2 2 4" xfId="5591"/>
    <cellStyle name="Обычный 3 6 3 2 2 3" xfId="2071"/>
    <cellStyle name="Обычный 3 6 3 2 2 3 2" xfId="6295"/>
    <cellStyle name="Обычный 3 6 3 2 2 4" xfId="3479"/>
    <cellStyle name="Обычный 3 6 3 2 2 4 2" xfId="7703"/>
    <cellStyle name="Обычный 3 6 3 2 2 5" xfId="4887"/>
    <cellStyle name="Обычный 3 6 3 2 3" xfId="1014"/>
    <cellStyle name="Обычный 3 6 3 2 3 2" xfId="2423"/>
    <cellStyle name="Обычный 3 6 3 2 3 2 2" xfId="6647"/>
    <cellStyle name="Обычный 3 6 3 2 3 3" xfId="3831"/>
    <cellStyle name="Обычный 3 6 3 2 3 3 2" xfId="8055"/>
    <cellStyle name="Обычный 3 6 3 2 3 4" xfId="5239"/>
    <cellStyle name="Обычный 3 6 3 2 4" xfId="1719"/>
    <cellStyle name="Обычный 3 6 3 2 4 2" xfId="5943"/>
    <cellStyle name="Обычный 3 6 3 2 5" xfId="3127"/>
    <cellStyle name="Обычный 3 6 3 2 5 2" xfId="7351"/>
    <cellStyle name="Обычный 3 6 3 2 6" xfId="4535"/>
    <cellStyle name="Обычный 3 6 3 3" xfId="634"/>
    <cellStyle name="Обычный 3 6 3 3 2" xfId="1365"/>
    <cellStyle name="Обычный 3 6 3 3 2 2" xfId="2774"/>
    <cellStyle name="Обычный 3 6 3 3 2 2 2" xfId="6998"/>
    <cellStyle name="Обычный 3 6 3 3 2 3" xfId="4182"/>
    <cellStyle name="Обычный 3 6 3 3 2 3 2" xfId="8406"/>
    <cellStyle name="Обычный 3 6 3 3 2 4" xfId="5590"/>
    <cellStyle name="Обычный 3 6 3 3 3" xfId="2070"/>
    <cellStyle name="Обычный 3 6 3 3 3 2" xfId="6294"/>
    <cellStyle name="Обычный 3 6 3 3 4" xfId="3478"/>
    <cellStyle name="Обычный 3 6 3 3 4 2" xfId="7702"/>
    <cellStyle name="Обычный 3 6 3 3 5" xfId="4886"/>
    <cellStyle name="Обычный 3 6 3 4" xfId="1013"/>
    <cellStyle name="Обычный 3 6 3 4 2" xfId="2422"/>
    <cellStyle name="Обычный 3 6 3 4 2 2" xfId="6646"/>
    <cellStyle name="Обычный 3 6 3 4 3" xfId="3830"/>
    <cellStyle name="Обычный 3 6 3 4 3 2" xfId="8054"/>
    <cellStyle name="Обычный 3 6 3 4 4" xfId="5238"/>
    <cellStyle name="Обычный 3 6 3 5" xfId="1718"/>
    <cellStyle name="Обычный 3 6 3 5 2" xfId="5942"/>
    <cellStyle name="Обычный 3 6 3 6" xfId="3126"/>
    <cellStyle name="Обычный 3 6 3 6 2" xfId="7350"/>
    <cellStyle name="Обычный 3 6 3 7" xfId="4534"/>
    <cellStyle name="Обычный 3 6 4" xfId="231"/>
    <cellStyle name="Обычный 3 6 4 2" xfId="636"/>
    <cellStyle name="Обычный 3 6 4 2 2" xfId="1367"/>
    <cellStyle name="Обычный 3 6 4 2 2 2" xfId="2776"/>
    <cellStyle name="Обычный 3 6 4 2 2 2 2" xfId="7000"/>
    <cellStyle name="Обычный 3 6 4 2 2 3" xfId="4184"/>
    <cellStyle name="Обычный 3 6 4 2 2 3 2" xfId="8408"/>
    <cellStyle name="Обычный 3 6 4 2 2 4" xfId="5592"/>
    <cellStyle name="Обычный 3 6 4 2 3" xfId="2072"/>
    <cellStyle name="Обычный 3 6 4 2 3 2" xfId="6296"/>
    <cellStyle name="Обычный 3 6 4 2 4" xfId="3480"/>
    <cellStyle name="Обычный 3 6 4 2 4 2" xfId="7704"/>
    <cellStyle name="Обычный 3 6 4 2 5" xfId="4888"/>
    <cellStyle name="Обычный 3 6 4 3" xfId="1015"/>
    <cellStyle name="Обычный 3 6 4 3 2" xfId="2424"/>
    <cellStyle name="Обычный 3 6 4 3 2 2" xfId="6648"/>
    <cellStyle name="Обычный 3 6 4 3 3" xfId="3832"/>
    <cellStyle name="Обычный 3 6 4 3 3 2" xfId="8056"/>
    <cellStyle name="Обычный 3 6 4 3 4" xfId="5240"/>
    <cellStyle name="Обычный 3 6 4 4" xfId="1720"/>
    <cellStyle name="Обычный 3 6 4 4 2" xfId="5944"/>
    <cellStyle name="Обычный 3 6 4 5" xfId="3128"/>
    <cellStyle name="Обычный 3 6 4 5 2" xfId="7352"/>
    <cellStyle name="Обычный 3 6 4 6" xfId="4536"/>
    <cellStyle name="Обычный 3 6 5" xfId="629"/>
    <cellStyle name="Обычный 3 6 5 2" xfId="1360"/>
    <cellStyle name="Обычный 3 6 5 2 2" xfId="2769"/>
    <cellStyle name="Обычный 3 6 5 2 2 2" xfId="6993"/>
    <cellStyle name="Обычный 3 6 5 2 3" xfId="4177"/>
    <cellStyle name="Обычный 3 6 5 2 3 2" xfId="8401"/>
    <cellStyle name="Обычный 3 6 5 2 4" xfId="5585"/>
    <cellStyle name="Обычный 3 6 5 3" xfId="2065"/>
    <cellStyle name="Обычный 3 6 5 3 2" xfId="6289"/>
    <cellStyle name="Обычный 3 6 5 4" xfId="3473"/>
    <cellStyle name="Обычный 3 6 5 4 2" xfId="7697"/>
    <cellStyle name="Обычный 3 6 5 5" xfId="4881"/>
    <cellStyle name="Обычный 3 6 6" xfId="1008"/>
    <cellStyle name="Обычный 3 6 6 2" xfId="2417"/>
    <cellStyle name="Обычный 3 6 6 2 2" xfId="6641"/>
    <cellStyle name="Обычный 3 6 6 3" xfId="3825"/>
    <cellStyle name="Обычный 3 6 6 3 2" xfId="8049"/>
    <cellStyle name="Обычный 3 6 6 4" xfId="5233"/>
    <cellStyle name="Обычный 3 6 7" xfId="1713"/>
    <cellStyle name="Обычный 3 6 7 2" xfId="5937"/>
    <cellStyle name="Обычный 3 6 8" xfId="3121"/>
    <cellStyle name="Обычный 3 6 8 2" xfId="7345"/>
    <cellStyle name="Обычный 3 6 9" xfId="4529"/>
    <cellStyle name="Обычный 3 7" xfId="232"/>
    <cellStyle name="Обычный 3 7 2" xfId="233"/>
    <cellStyle name="Обычный 3 7 2 2" xfId="234"/>
    <cellStyle name="Обычный 3 7 2 2 2" xfId="639"/>
    <cellStyle name="Обычный 3 7 2 2 2 2" xfId="1370"/>
    <cellStyle name="Обычный 3 7 2 2 2 2 2" xfId="2779"/>
    <cellStyle name="Обычный 3 7 2 2 2 2 2 2" xfId="7003"/>
    <cellStyle name="Обычный 3 7 2 2 2 2 3" xfId="4187"/>
    <cellStyle name="Обычный 3 7 2 2 2 2 3 2" xfId="8411"/>
    <cellStyle name="Обычный 3 7 2 2 2 2 4" xfId="5595"/>
    <cellStyle name="Обычный 3 7 2 2 2 3" xfId="2075"/>
    <cellStyle name="Обычный 3 7 2 2 2 3 2" xfId="6299"/>
    <cellStyle name="Обычный 3 7 2 2 2 4" xfId="3483"/>
    <cellStyle name="Обычный 3 7 2 2 2 4 2" xfId="7707"/>
    <cellStyle name="Обычный 3 7 2 2 2 5" xfId="4891"/>
    <cellStyle name="Обычный 3 7 2 2 3" xfId="1018"/>
    <cellStyle name="Обычный 3 7 2 2 3 2" xfId="2427"/>
    <cellStyle name="Обычный 3 7 2 2 3 2 2" xfId="6651"/>
    <cellStyle name="Обычный 3 7 2 2 3 3" xfId="3835"/>
    <cellStyle name="Обычный 3 7 2 2 3 3 2" xfId="8059"/>
    <cellStyle name="Обычный 3 7 2 2 3 4" xfId="5243"/>
    <cellStyle name="Обычный 3 7 2 2 4" xfId="1723"/>
    <cellStyle name="Обычный 3 7 2 2 4 2" xfId="5947"/>
    <cellStyle name="Обычный 3 7 2 2 5" xfId="3131"/>
    <cellStyle name="Обычный 3 7 2 2 5 2" xfId="7355"/>
    <cellStyle name="Обычный 3 7 2 2 6" xfId="4539"/>
    <cellStyle name="Обычный 3 7 2 3" xfId="638"/>
    <cellStyle name="Обычный 3 7 2 3 2" xfId="1369"/>
    <cellStyle name="Обычный 3 7 2 3 2 2" xfId="2778"/>
    <cellStyle name="Обычный 3 7 2 3 2 2 2" xfId="7002"/>
    <cellStyle name="Обычный 3 7 2 3 2 3" xfId="4186"/>
    <cellStyle name="Обычный 3 7 2 3 2 3 2" xfId="8410"/>
    <cellStyle name="Обычный 3 7 2 3 2 4" xfId="5594"/>
    <cellStyle name="Обычный 3 7 2 3 3" xfId="2074"/>
    <cellStyle name="Обычный 3 7 2 3 3 2" xfId="6298"/>
    <cellStyle name="Обычный 3 7 2 3 4" xfId="3482"/>
    <cellStyle name="Обычный 3 7 2 3 4 2" xfId="7706"/>
    <cellStyle name="Обычный 3 7 2 3 5" xfId="4890"/>
    <cellStyle name="Обычный 3 7 2 4" xfId="1017"/>
    <cellStyle name="Обычный 3 7 2 4 2" xfId="2426"/>
    <cellStyle name="Обычный 3 7 2 4 2 2" xfId="6650"/>
    <cellStyle name="Обычный 3 7 2 4 3" xfId="3834"/>
    <cellStyle name="Обычный 3 7 2 4 3 2" xfId="8058"/>
    <cellStyle name="Обычный 3 7 2 4 4" xfId="5242"/>
    <cellStyle name="Обычный 3 7 2 5" xfId="1722"/>
    <cellStyle name="Обычный 3 7 2 5 2" xfId="5946"/>
    <cellStyle name="Обычный 3 7 2 6" xfId="3130"/>
    <cellStyle name="Обычный 3 7 2 6 2" xfId="7354"/>
    <cellStyle name="Обычный 3 7 2 7" xfId="4538"/>
    <cellStyle name="Обычный 3 7 3" xfId="235"/>
    <cellStyle name="Обычный 3 7 3 2" xfId="640"/>
    <cellStyle name="Обычный 3 7 3 2 2" xfId="1371"/>
    <cellStyle name="Обычный 3 7 3 2 2 2" xfId="2780"/>
    <cellStyle name="Обычный 3 7 3 2 2 2 2" xfId="7004"/>
    <cellStyle name="Обычный 3 7 3 2 2 3" xfId="4188"/>
    <cellStyle name="Обычный 3 7 3 2 2 3 2" xfId="8412"/>
    <cellStyle name="Обычный 3 7 3 2 2 4" xfId="5596"/>
    <cellStyle name="Обычный 3 7 3 2 3" xfId="2076"/>
    <cellStyle name="Обычный 3 7 3 2 3 2" xfId="6300"/>
    <cellStyle name="Обычный 3 7 3 2 4" xfId="3484"/>
    <cellStyle name="Обычный 3 7 3 2 4 2" xfId="7708"/>
    <cellStyle name="Обычный 3 7 3 2 5" xfId="4892"/>
    <cellStyle name="Обычный 3 7 3 3" xfId="1019"/>
    <cellStyle name="Обычный 3 7 3 3 2" xfId="2428"/>
    <cellStyle name="Обычный 3 7 3 3 2 2" xfId="6652"/>
    <cellStyle name="Обычный 3 7 3 3 3" xfId="3836"/>
    <cellStyle name="Обычный 3 7 3 3 3 2" xfId="8060"/>
    <cellStyle name="Обычный 3 7 3 3 4" xfId="5244"/>
    <cellStyle name="Обычный 3 7 3 4" xfId="1724"/>
    <cellStyle name="Обычный 3 7 3 4 2" xfId="5948"/>
    <cellStyle name="Обычный 3 7 3 5" xfId="3132"/>
    <cellStyle name="Обычный 3 7 3 5 2" xfId="7356"/>
    <cellStyle name="Обычный 3 7 3 6" xfId="4540"/>
    <cellStyle name="Обычный 3 7 4" xfId="637"/>
    <cellStyle name="Обычный 3 7 4 2" xfId="1368"/>
    <cellStyle name="Обычный 3 7 4 2 2" xfId="2777"/>
    <cellStyle name="Обычный 3 7 4 2 2 2" xfId="7001"/>
    <cellStyle name="Обычный 3 7 4 2 3" xfId="4185"/>
    <cellStyle name="Обычный 3 7 4 2 3 2" xfId="8409"/>
    <cellStyle name="Обычный 3 7 4 2 4" xfId="5593"/>
    <cellStyle name="Обычный 3 7 4 3" xfId="2073"/>
    <cellStyle name="Обычный 3 7 4 3 2" xfId="6297"/>
    <cellStyle name="Обычный 3 7 4 4" xfId="3481"/>
    <cellStyle name="Обычный 3 7 4 4 2" xfId="7705"/>
    <cellStyle name="Обычный 3 7 4 5" xfId="4889"/>
    <cellStyle name="Обычный 3 7 5" xfId="1016"/>
    <cellStyle name="Обычный 3 7 5 2" xfId="2425"/>
    <cellStyle name="Обычный 3 7 5 2 2" xfId="6649"/>
    <cellStyle name="Обычный 3 7 5 3" xfId="3833"/>
    <cellStyle name="Обычный 3 7 5 3 2" xfId="8057"/>
    <cellStyle name="Обычный 3 7 5 4" xfId="5241"/>
    <cellStyle name="Обычный 3 7 6" xfId="1721"/>
    <cellStyle name="Обычный 3 7 6 2" xfId="5945"/>
    <cellStyle name="Обычный 3 7 7" xfId="3129"/>
    <cellStyle name="Обычный 3 7 7 2" xfId="7353"/>
    <cellStyle name="Обычный 3 7 8" xfId="4537"/>
    <cellStyle name="Обычный 3 8" xfId="236"/>
    <cellStyle name="Обычный 3 8 2" xfId="237"/>
    <cellStyle name="Обычный 3 8 2 2" xfId="642"/>
    <cellStyle name="Обычный 3 8 2 2 2" xfId="1373"/>
    <cellStyle name="Обычный 3 8 2 2 2 2" xfId="2782"/>
    <cellStyle name="Обычный 3 8 2 2 2 2 2" xfId="7006"/>
    <cellStyle name="Обычный 3 8 2 2 2 3" xfId="4190"/>
    <cellStyle name="Обычный 3 8 2 2 2 3 2" xfId="8414"/>
    <cellStyle name="Обычный 3 8 2 2 2 4" xfId="5598"/>
    <cellStyle name="Обычный 3 8 2 2 3" xfId="2078"/>
    <cellStyle name="Обычный 3 8 2 2 3 2" xfId="6302"/>
    <cellStyle name="Обычный 3 8 2 2 4" xfId="3486"/>
    <cellStyle name="Обычный 3 8 2 2 4 2" xfId="7710"/>
    <cellStyle name="Обычный 3 8 2 2 5" xfId="4894"/>
    <cellStyle name="Обычный 3 8 2 3" xfId="1021"/>
    <cellStyle name="Обычный 3 8 2 3 2" xfId="2430"/>
    <cellStyle name="Обычный 3 8 2 3 2 2" xfId="6654"/>
    <cellStyle name="Обычный 3 8 2 3 3" xfId="3838"/>
    <cellStyle name="Обычный 3 8 2 3 3 2" xfId="8062"/>
    <cellStyle name="Обычный 3 8 2 3 4" xfId="5246"/>
    <cellStyle name="Обычный 3 8 2 4" xfId="1726"/>
    <cellStyle name="Обычный 3 8 2 4 2" xfId="5950"/>
    <cellStyle name="Обычный 3 8 2 5" xfId="3134"/>
    <cellStyle name="Обычный 3 8 2 5 2" xfId="7358"/>
    <cellStyle name="Обычный 3 8 2 6" xfId="4542"/>
    <cellStyle name="Обычный 3 8 3" xfId="641"/>
    <cellStyle name="Обычный 3 8 3 2" xfId="1372"/>
    <cellStyle name="Обычный 3 8 3 2 2" xfId="2781"/>
    <cellStyle name="Обычный 3 8 3 2 2 2" xfId="7005"/>
    <cellStyle name="Обычный 3 8 3 2 3" xfId="4189"/>
    <cellStyle name="Обычный 3 8 3 2 3 2" xfId="8413"/>
    <cellStyle name="Обычный 3 8 3 2 4" xfId="5597"/>
    <cellStyle name="Обычный 3 8 3 3" xfId="2077"/>
    <cellStyle name="Обычный 3 8 3 3 2" xfId="6301"/>
    <cellStyle name="Обычный 3 8 3 4" xfId="3485"/>
    <cellStyle name="Обычный 3 8 3 4 2" xfId="7709"/>
    <cellStyle name="Обычный 3 8 3 5" xfId="4893"/>
    <cellStyle name="Обычный 3 8 4" xfId="1020"/>
    <cellStyle name="Обычный 3 8 4 2" xfId="2429"/>
    <cellStyle name="Обычный 3 8 4 2 2" xfId="6653"/>
    <cellStyle name="Обычный 3 8 4 3" xfId="3837"/>
    <cellStyle name="Обычный 3 8 4 3 2" xfId="8061"/>
    <cellStyle name="Обычный 3 8 4 4" xfId="5245"/>
    <cellStyle name="Обычный 3 8 5" xfId="1725"/>
    <cellStyle name="Обычный 3 8 5 2" xfId="5949"/>
    <cellStyle name="Обычный 3 8 6" xfId="3133"/>
    <cellStyle name="Обычный 3 8 6 2" xfId="7357"/>
    <cellStyle name="Обычный 3 8 7" xfId="4541"/>
    <cellStyle name="Обычный 3 9" xfId="238"/>
    <cellStyle name="Обычный 3 9 2" xfId="643"/>
    <cellStyle name="Обычный 3 9 2 2" xfId="1374"/>
    <cellStyle name="Обычный 3 9 2 2 2" xfId="2783"/>
    <cellStyle name="Обычный 3 9 2 2 2 2" xfId="7007"/>
    <cellStyle name="Обычный 3 9 2 2 3" xfId="4191"/>
    <cellStyle name="Обычный 3 9 2 2 3 2" xfId="8415"/>
    <cellStyle name="Обычный 3 9 2 2 4" xfId="5599"/>
    <cellStyle name="Обычный 3 9 2 3" xfId="2079"/>
    <cellStyle name="Обычный 3 9 2 3 2" xfId="6303"/>
    <cellStyle name="Обычный 3 9 2 4" xfId="3487"/>
    <cellStyle name="Обычный 3 9 2 4 2" xfId="7711"/>
    <cellStyle name="Обычный 3 9 2 5" xfId="4895"/>
    <cellStyle name="Обычный 3 9 3" xfId="1022"/>
    <cellStyle name="Обычный 3 9 3 2" xfId="2431"/>
    <cellStyle name="Обычный 3 9 3 2 2" xfId="6655"/>
    <cellStyle name="Обычный 3 9 3 3" xfId="3839"/>
    <cellStyle name="Обычный 3 9 3 3 2" xfId="8063"/>
    <cellStyle name="Обычный 3 9 3 4" xfId="5247"/>
    <cellStyle name="Обычный 3 9 4" xfId="1727"/>
    <cellStyle name="Обычный 3 9 4 2" xfId="5951"/>
    <cellStyle name="Обычный 3 9 5" xfId="3135"/>
    <cellStyle name="Обычный 3 9 5 2" xfId="7359"/>
    <cellStyle name="Обычный 3 9 6" xfId="4543"/>
    <cellStyle name="Обычный 3_Отчет за 2015 год" xfId="239"/>
    <cellStyle name="Обычный 4" xfId="240"/>
    <cellStyle name="Обычный 4 10" xfId="644"/>
    <cellStyle name="Обычный 4 10 2" xfId="1375"/>
    <cellStyle name="Обычный 4 10 2 2" xfId="2784"/>
    <cellStyle name="Обычный 4 10 2 2 2" xfId="7008"/>
    <cellStyle name="Обычный 4 10 2 3" xfId="4192"/>
    <cellStyle name="Обычный 4 10 2 3 2" xfId="8416"/>
    <cellStyle name="Обычный 4 10 2 4" xfId="5600"/>
    <cellStyle name="Обычный 4 10 3" xfId="2080"/>
    <cellStyle name="Обычный 4 10 3 2" xfId="6304"/>
    <cellStyle name="Обычный 4 10 4" xfId="3488"/>
    <cellStyle name="Обычный 4 10 4 2" xfId="7712"/>
    <cellStyle name="Обычный 4 10 5" xfId="4896"/>
    <cellStyle name="Обычный 4 11" xfId="1023"/>
    <cellStyle name="Обычный 4 11 2" xfId="2432"/>
    <cellStyle name="Обычный 4 11 2 2" xfId="6656"/>
    <cellStyle name="Обычный 4 11 3" xfId="3840"/>
    <cellStyle name="Обычный 4 11 3 2" xfId="8064"/>
    <cellStyle name="Обычный 4 11 4" xfId="5248"/>
    <cellStyle name="Обычный 4 12" xfId="1728"/>
    <cellStyle name="Обычный 4 12 2" xfId="5952"/>
    <cellStyle name="Обычный 4 13" xfId="3136"/>
    <cellStyle name="Обычный 4 13 2" xfId="7360"/>
    <cellStyle name="Обычный 4 14" xfId="4544"/>
    <cellStyle name="Обычный 4 2" xfId="241"/>
    <cellStyle name="Обычный 4 2 10" xfId="3137"/>
    <cellStyle name="Обычный 4 2 10 2" xfId="7361"/>
    <cellStyle name="Обычный 4 2 11" xfId="4545"/>
    <cellStyle name="Обычный 4 2 2" xfId="242"/>
    <cellStyle name="Обычный 4 2 2 10" xfId="4546"/>
    <cellStyle name="Обычный 4 2 2 2" xfId="243"/>
    <cellStyle name="Обычный 4 2 2 2 2" xfId="244"/>
    <cellStyle name="Обычный 4 2 2 2 2 2" xfId="245"/>
    <cellStyle name="Обычный 4 2 2 2 2 2 2" xfId="246"/>
    <cellStyle name="Обычный 4 2 2 2 2 2 2 2" xfId="650"/>
    <cellStyle name="Обычный 4 2 2 2 2 2 2 2 2" xfId="1381"/>
    <cellStyle name="Обычный 4 2 2 2 2 2 2 2 2 2" xfId="2790"/>
    <cellStyle name="Обычный 4 2 2 2 2 2 2 2 2 2 2" xfId="7014"/>
    <cellStyle name="Обычный 4 2 2 2 2 2 2 2 2 3" xfId="4198"/>
    <cellStyle name="Обычный 4 2 2 2 2 2 2 2 2 3 2" xfId="8422"/>
    <cellStyle name="Обычный 4 2 2 2 2 2 2 2 2 4" xfId="5606"/>
    <cellStyle name="Обычный 4 2 2 2 2 2 2 2 3" xfId="2086"/>
    <cellStyle name="Обычный 4 2 2 2 2 2 2 2 3 2" xfId="6310"/>
    <cellStyle name="Обычный 4 2 2 2 2 2 2 2 4" xfId="3494"/>
    <cellStyle name="Обычный 4 2 2 2 2 2 2 2 4 2" xfId="7718"/>
    <cellStyle name="Обычный 4 2 2 2 2 2 2 2 5" xfId="4902"/>
    <cellStyle name="Обычный 4 2 2 2 2 2 2 3" xfId="1029"/>
    <cellStyle name="Обычный 4 2 2 2 2 2 2 3 2" xfId="2438"/>
    <cellStyle name="Обычный 4 2 2 2 2 2 2 3 2 2" xfId="6662"/>
    <cellStyle name="Обычный 4 2 2 2 2 2 2 3 3" xfId="3846"/>
    <cellStyle name="Обычный 4 2 2 2 2 2 2 3 3 2" xfId="8070"/>
    <cellStyle name="Обычный 4 2 2 2 2 2 2 3 4" xfId="5254"/>
    <cellStyle name="Обычный 4 2 2 2 2 2 2 4" xfId="1734"/>
    <cellStyle name="Обычный 4 2 2 2 2 2 2 4 2" xfId="5958"/>
    <cellStyle name="Обычный 4 2 2 2 2 2 2 5" xfId="3142"/>
    <cellStyle name="Обычный 4 2 2 2 2 2 2 5 2" xfId="7366"/>
    <cellStyle name="Обычный 4 2 2 2 2 2 2 6" xfId="4550"/>
    <cellStyle name="Обычный 4 2 2 2 2 2 3" xfId="649"/>
    <cellStyle name="Обычный 4 2 2 2 2 2 3 2" xfId="1380"/>
    <cellStyle name="Обычный 4 2 2 2 2 2 3 2 2" xfId="2789"/>
    <cellStyle name="Обычный 4 2 2 2 2 2 3 2 2 2" xfId="7013"/>
    <cellStyle name="Обычный 4 2 2 2 2 2 3 2 3" xfId="4197"/>
    <cellStyle name="Обычный 4 2 2 2 2 2 3 2 3 2" xfId="8421"/>
    <cellStyle name="Обычный 4 2 2 2 2 2 3 2 4" xfId="5605"/>
    <cellStyle name="Обычный 4 2 2 2 2 2 3 3" xfId="2085"/>
    <cellStyle name="Обычный 4 2 2 2 2 2 3 3 2" xfId="6309"/>
    <cellStyle name="Обычный 4 2 2 2 2 2 3 4" xfId="3493"/>
    <cellStyle name="Обычный 4 2 2 2 2 2 3 4 2" xfId="7717"/>
    <cellStyle name="Обычный 4 2 2 2 2 2 3 5" xfId="4901"/>
    <cellStyle name="Обычный 4 2 2 2 2 2 4" xfId="1028"/>
    <cellStyle name="Обычный 4 2 2 2 2 2 4 2" xfId="2437"/>
    <cellStyle name="Обычный 4 2 2 2 2 2 4 2 2" xfId="6661"/>
    <cellStyle name="Обычный 4 2 2 2 2 2 4 3" xfId="3845"/>
    <cellStyle name="Обычный 4 2 2 2 2 2 4 3 2" xfId="8069"/>
    <cellStyle name="Обычный 4 2 2 2 2 2 4 4" xfId="5253"/>
    <cellStyle name="Обычный 4 2 2 2 2 2 5" xfId="1733"/>
    <cellStyle name="Обычный 4 2 2 2 2 2 5 2" xfId="5957"/>
    <cellStyle name="Обычный 4 2 2 2 2 2 6" xfId="3141"/>
    <cellStyle name="Обычный 4 2 2 2 2 2 6 2" xfId="7365"/>
    <cellStyle name="Обычный 4 2 2 2 2 2 7" xfId="4549"/>
    <cellStyle name="Обычный 4 2 2 2 2 3" xfId="247"/>
    <cellStyle name="Обычный 4 2 2 2 2 3 2" xfId="651"/>
    <cellStyle name="Обычный 4 2 2 2 2 3 2 2" xfId="1382"/>
    <cellStyle name="Обычный 4 2 2 2 2 3 2 2 2" xfId="2791"/>
    <cellStyle name="Обычный 4 2 2 2 2 3 2 2 2 2" xfId="7015"/>
    <cellStyle name="Обычный 4 2 2 2 2 3 2 2 3" xfId="4199"/>
    <cellStyle name="Обычный 4 2 2 2 2 3 2 2 3 2" xfId="8423"/>
    <cellStyle name="Обычный 4 2 2 2 2 3 2 2 4" xfId="5607"/>
    <cellStyle name="Обычный 4 2 2 2 2 3 2 3" xfId="2087"/>
    <cellStyle name="Обычный 4 2 2 2 2 3 2 3 2" xfId="6311"/>
    <cellStyle name="Обычный 4 2 2 2 2 3 2 4" xfId="3495"/>
    <cellStyle name="Обычный 4 2 2 2 2 3 2 4 2" xfId="7719"/>
    <cellStyle name="Обычный 4 2 2 2 2 3 2 5" xfId="4903"/>
    <cellStyle name="Обычный 4 2 2 2 2 3 3" xfId="1030"/>
    <cellStyle name="Обычный 4 2 2 2 2 3 3 2" xfId="2439"/>
    <cellStyle name="Обычный 4 2 2 2 2 3 3 2 2" xfId="6663"/>
    <cellStyle name="Обычный 4 2 2 2 2 3 3 3" xfId="3847"/>
    <cellStyle name="Обычный 4 2 2 2 2 3 3 3 2" xfId="8071"/>
    <cellStyle name="Обычный 4 2 2 2 2 3 3 4" xfId="5255"/>
    <cellStyle name="Обычный 4 2 2 2 2 3 4" xfId="1735"/>
    <cellStyle name="Обычный 4 2 2 2 2 3 4 2" xfId="5959"/>
    <cellStyle name="Обычный 4 2 2 2 2 3 5" xfId="3143"/>
    <cellStyle name="Обычный 4 2 2 2 2 3 5 2" xfId="7367"/>
    <cellStyle name="Обычный 4 2 2 2 2 3 6" xfId="4551"/>
    <cellStyle name="Обычный 4 2 2 2 2 4" xfId="648"/>
    <cellStyle name="Обычный 4 2 2 2 2 4 2" xfId="1379"/>
    <cellStyle name="Обычный 4 2 2 2 2 4 2 2" xfId="2788"/>
    <cellStyle name="Обычный 4 2 2 2 2 4 2 2 2" xfId="7012"/>
    <cellStyle name="Обычный 4 2 2 2 2 4 2 3" xfId="4196"/>
    <cellStyle name="Обычный 4 2 2 2 2 4 2 3 2" xfId="8420"/>
    <cellStyle name="Обычный 4 2 2 2 2 4 2 4" xfId="5604"/>
    <cellStyle name="Обычный 4 2 2 2 2 4 3" xfId="2084"/>
    <cellStyle name="Обычный 4 2 2 2 2 4 3 2" xfId="6308"/>
    <cellStyle name="Обычный 4 2 2 2 2 4 4" xfId="3492"/>
    <cellStyle name="Обычный 4 2 2 2 2 4 4 2" xfId="7716"/>
    <cellStyle name="Обычный 4 2 2 2 2 4 5" xfId="4900"/>
    <cellStyle name="Обычный 4 2 2 2 2 5" xfId="1027"/>
    <cellStyle name="Обычный 4 2 2 2 2 5 2" xfId="2436"/>
    <cellStyle name="Обычный 4 2 2 2 2 5 2 2" xfId="6660"/>
    <cellStyle name="Обычный 4 2 2 2 2 5 3" xfId="3844"/>
    <cellStyle name="Обычный 4 2 2 2 2 5 3 2" xfId="8068"/>
    <cellStyle name="Обычный 4 2 2 2 2 5 4" xfId="5252"/>
    <cellStyle name="Обычный 4 2 2 2 2 6" xfId="1732"/>
    <cellStyle name="Обычный 4 2 2 2 2 6 2" xfId="5956"/>
    <cellStyle name="Обычный 4 2 2 2 2 7" xfId="3140"/>
    <cellStyle name="Обычный 4 2 2 2 2 7 2" xfId="7364"/>
    <cellStyle name="Обычный 4 2 2 2 2 8" xfId="4548"/>
    <cellStyle name="Обычный 4 2 2 2 3" xfId="248"/>
    <cellStyle name="Обычный 4 2 2 2 3 2" xfId="249"/>
    <cellStyle name="Обычный 4 2 2 2 3 2 2" xfId="653"/>
    <cellStyle name="Обычный 4 2 2 2 3 2 2 2" xfId="1384"/>
    <cellStyle name="Обычный 4 2 2 2 3 2 2 2 2" xfId="2793"/>
    <cellStyle name="Обычный 4 2 2 2 3 2 2 2 2 2" xfId="7017"/>
    <cellStyle name="Обычный 4 2 2 2 3 2 2 2 3" xfId="4201"/>
    <cellStyle name="Обычный 4 2 2 2 3 2 2 2 3 2" xfId="8425"/>
    <cellStyle name="Обычный 4 2 2 2 3 2 2 2 4" xfId="5609"/>
    <cellStyle name="Обычный 4 2 2 2 3 2 2 3" xfId="2089"/>
    <cellStyle name="Обычный 4 2 2 2 3 2 2 3 2" xfId="6313"/>
    <cellStyle name="Обычный 4 2 2 2 3 2 2 4" xfId="3497"/>
    <cellStyle name="Обычный 4 2 2 2 3 2 2 4 2" xfId="7721"/>
    <cellStyle name="Обычный 4 2 2 2 3 2 2 5" xfId="4905"/>
    <cellStyle name="Обычный 4 2 2 2 3 2 3" xfId="1032"/>
    <cellStyle name="Обычный 4 2 2 2 3 2 3 2" xfId="2441"/>
    <cellStyle name="Обычный 4 2 2 2 3 2 3 2 2" xfId="6665"/>
    <cellStyle name="Обычный 4 2 2 2 3 2 3 3" xfId="3849"/>
    <cellStyle name="Обычный 4 2 2 2 3 2 3 3 2" xfId="8073"/>
    <cellStyle name="Обычный 4 2 2 2 3 2 3 4" xfId="5257"/>
    <cellStyle name="Обычный 4 2 2 2 3 2 4" xfId="1737"/>
    <cellStyle name="Обычный 4 2 2 2 3 2 4 2" xfId="5961"/>
    <cellStyle name="Обычный 4 2 2 2 3 2 5" xfId="3145"/>
    <cellStyle name="Обычный 4 2 2 2 3 2 5 2" xfId="7369"/>
    <cellStyle name="Обычный 4 2 2 2 3 2 6" xfId="4553"/>
    <cellStyle name="Обычный 4 2 2 2 3 3" xfId="652"/>
    <cellStyle name="Обычный 4 2 2 2 3 3 2" xfId="1383"/>
    <cellStyle name="Обычный 4 2 2 2 3 3 2 2" xfId="2792"/>
    <cellStyle name="Обычный 4 2 2 2 3 3 2 2 2" xfId="7016"/>
    <cellStyle name="Обычный 4 2 2 2 3 3 2 3" xfId="4200"/>
    <cellStyle name="Обычный 4 2 2 2 3 3 2 3 2" xfId="8424"/>
    <cellStyle name="Обычный 4 2 2 2 3 3 2 4" xfId="5608"/>
    <cellStyle name="Обычный 4 2 2 2 3 3 3" xfId="2088"/>
    <cellStyle name="Обычный 4 2 2 2 3 3 3 2" xfId="6312"/>
    <cellStyle name="Обычный 4 2 2 2 3 3 4" xfId="3496"/>
    <cellStyle name="Обычный 4 2 2 2 3 3 4 2" xfId="7720"/>
    <cellStyle name="Обычный 4 2 2 2 3 3 5" xfId="4904"/>
    <cellStyle name="Обычный 4 2 2 2 3 4" xfId="1031"/>
    <cellStyle name="Обычный 4 2 2 2 3 4 2" xfId="2440"/>
    <cellStyle name="Обычный 4 2 2 2 3 4 2 2" xfId="6664"/>
    <cellStyle name="Обычный 4 2 2 2 3 4 3" xfId="3848"/>
    <cellStyle name="Обычный 4 2 2 2 3 4 3 2" xfId="8072"/>
    <cellStyle name="Обычный 4 2 2 2 3 4 4" xfId="5256"/>
    <cellStyle name="Обычный 4 2 2 2 3 5" xfId="1736"/>
    <cellStyle name="Обычный 4 2 2 2 3 5 2" xfId="5960"/>
    <cellStyle name="Обычный 4 2 2 2 3 6" xfId="3144"/>
    <cellStyle name="Обычный 4 2 2 2 3 6 2" xfId="7368"/>
    <cellStyle name="Обычный 4 2 2 2 3 7" xfId="4552"/>
    <cellStyle name="Обычный 4 2 2 2 4" xfId="250"/>
    <cellStyle name="Обычный 4 2 2 2 4 2" xfId="654"/>
    <cellStyle name="Обычный 4 2 2 2 4 2 2" xfId="1385"/>
    <cellStyle name="Обычный 4 2 2 2 4 2 2 2" xfId="2794"/>
    <cellStyle name="Обычный 4 2 2 2 4 2 2 2 2" xfId="7018"/>
    <cellStyle name="Обычный 4 2 2 2 4 2 2 3" xfId="4202"/>
    <cellStyle name="Обычный 4 2 2 2 4 2 2 3 2" xfId="8426"/>
    <cellStyle name="Обычный 4 2 2 2 4 2 2 4" xfId="5610"/>
    <cellStyle name="Обычный 4 2 2 2 4 2 3" xfId="2090"/>
    <cellStyle name="Обычный 4 2 2 2 4 2 3 2" xfId="6314"/>
    <cellStyle name="Обычный 4 2 2 2 4 2 4" xfId="3498"/>
    <cellStyle name="Обычный 4 2 2 2 4 2 4 2" xfId="7722"/>
    <cellStyle name="Обычный 4 2 2 2 4 2 5" xfId="4906"/>
    <cellStyle name="Обычный 4 2 2 2 4 3" xfId="1033"/>
    <cellStyle name="Обычный 4 2 2 2 4 3 2" xfId="2442"/>
    <cellStyle name="Обычный 4 2 2 2 4 3 2 2" xfId="6666"/>
    <cellStyle name="Обычный 4 2 2 2 4 3 3" xfId="3850"/>
    <cellStyle name="Обычный 4 2 2 2 4 3 3 2" xfId="8074"/>
    <cellStyle name="Обычный 4 2 2 2 4 3 4" xfId="5258"/>
    <cellStyle name="Обычный 4 2 2 2 4 4" xfId="1738"/>
    <cellStyle name="Обычный 4 2 2 2 4 4 2" xfId="5962"/>
    <cellStyle name="Обычный 4 2 2 2 4 5" xfId="3146"/>
    <cellStyle name="Обычный 4 2 2 2 4 5 2" xfId="7370"/>
    <cellStyle name="Обычный 4 2 2 2 4 6" xfId="4554"/>
    <cellStyle name="Обычный 4 2 2 2 5" xfId="647"/>
    <cellStyle name="Обычный 4 2 2 2 5 2" xfId="1378"/>
    <cellStyle name="Обычный 4 2 2 2 5 2 2" xfId="2787"/>
    <cellStyle name="Обычный 4 2 2 2 5 2 2 2" xfId="7011"/>
    <cellStyle name="Обычный 4 2 2 2 5 2 3" xfId="4195"/>
    <cellStyle name="Обычный 4 2 2 2 5 2 3 2" xfId="8419"/>
    <cellStyle name="Обычный 4 2 2 2 5 2 4" xfId="5603"/>
    <cellStyle name="Обычный 4 2 2 2 5 3" xfId="2083"/>
    <cellStyle name="Обычный 4 2 2 2 5 3 2" xfId="6307"/>
    <cellStyle name="Обычный 4 2 2 2 5 4" xfId="3491"/>
    <cellStyle name="Обычный 4 2 2 2 5 4 2" xfId="7715"/>
    <cellStyle name="Обычный 4 2 2 2 5 5" xfId="4899"/>
    <cellStyle name="Обычный 4 2 2 2 6" xfId="1026"/>
    <cellStyle name="Обычный 4 2 2 2 6 2" xfId="2435"/>
    <cellStyle name="Обычный 4 2 2 2 6 2 2" xfId="6659"/>
    <cellStyle name="Обычный 4 2 2 2 6 3" xfId="3843"/>
    <cellStyle name="Обычный 4 2 2 2 6 3 2" xfId="8067"/>
    <cellStyle name="Обычный 4 2 2 2 6 4" xfId="5251"/>
    <cellStyle name="Обычный 4 2 2 2 7" xfId="1731"/>
    <cellStyle name="Обычный 4 2 2 2 7 2" xfId="5955"/>
    <cellStyle name="Обычный 4 2 2 2 8" xfId="3139"/>
    <cellStyle name="Обычный 4 2 2 2 8 2" xfId="7363"/>
    <cellStyle name="Обычный 4 2 2 2 9" xfId="4547"/>
    <cellStyle name="Обычный 4 2 2 3" xfId="251"/>
    <cellStyle name="Обычный 4 2 2 3 2" xfId="252"/>
    <cellStyle name="Обычный 4 2 2 3 2 2" xfId="253"/>
    <cellStyle name="Обычный 4 2 2 3 2 2 2" xfId="657"/>
    <cellStyle name="Обычный 4 2 2 3 2 2 2 2" xfId="1388"/>
    <cellStyle name="Обычный 4 2 2 3 2 2 2 2 2" xfId="2797"/>
    <cellStyle name="Обычный 4 2 2 3 2 2 2 2 2 2" xfId="7021"/>
    <cellStyle name="Обычный 4 2 2 3 2 2 2 2 3" xfId="4205"/>
    <cellStyle name="Обычный 4 2 2 3 2 2 2 2 3 2" xfId="8429"/>
    <cellStyle name="Обычный 4 2 2 3 2 2 2 2 4" xfId="5613"/>
    <cellStyle name="Обычный 4 2 2 3 2 2 2 3" xfId="2093"/>
    <cellStyle name="Обычный 4 2 2 3 2 2 2 3 2" xfId="6317"/>
    <cellStyle name="Обычный 4 2 2 3 2 2 2 4" xfId="3501"/>
    <cellStyle name="Обычный 4 2 2 3 2 2 2 4 2" xfId="7725"/>
    <cellStyle name="Обычный 4 2 2 3 2 2 2 5" xfId="4909"/>
    <cellStyle name="Обычный 4 2 2 3 2 2 3" xfId="1036"/>
    <cellStyle name="Обычный 4 2 2 3 2 2 3 2" xfId="2445"/>
    <cellStyle name="Обычный 4 2 2 3 2 2 3 2 2" xfId="6669"/>
    <cellStyle name="Обычный 4 2 2 3 2 2 3 3" xfId="3853"/>
    <cellStyle name="Обычный 4 2 2 3 2 2 3 3 2" xfId="8077"/>
    <cellStyle name="Обычный 4 2 2 3 2 2 3 4" xfId="5261"/>
    <cellStyle name="Обычный 4 2 2 3 2 2 4" xfId="1741"/>
    <cellStyle name="Обычный 4 2 2 3 2 2 4 2" xfId="5965"/>
    <cellStyle name="Обычный 4 2 2 3 2 2 5" xfId="3149"/>
    <cellStyle name="Обычный 4 2 2 3 2 2 5 2" xfId="7373"/>
    <cellStyle name="Обычный 4 2 2 3 2 2 6" xfId="4557"/>
    <cellStyle name="Обычный 4 2 2 3 2 3" xfId="656"/>
    <cellStyle name="Обычный 4 2 2 3 2 3 2" xfId="1387"/>
    <cellStyle name="Обычный 4 2 2 3 2 3 2 2" xfId="2796"/>
    <cellStyle name="Обычный 4 2 2 3 2 3 2 2 2" xfId="7020"/>
    <cellStyle name="Обычный 4 2 2 3 2 3 2 3" xfId="4204"/>
    <cellStyle name="Обычный 4 2 2 3 2 3 2 3 2" xfId="8428"/>
    <cellStyle name="Обычный 4 2 2 3 2 3 2 4" xfId="5612"/>
    <cellStyle name="Обычный 4 2 2 3 2 3 3" xfId="2092"/>
    <cellStyle name="Обычный 4 2 2 3 2 3 3 2" xfId="6316"/>
    <cellStyle name="Обычный 4 2 2 3 2 3 4" xfId="3500"/>
    <cellStyle name="Обычный 4 2 2 3 2 3 4 2" xfId="7724"/>
    <cellStyle name="Обычный 4 2 2 3 2 3 5" xfId="4908"/>
    <cellStyle name="Обычный 4 2 2 3 2 4" xfId="1035"/>
    <cellStyle name="Обычный 4 2 2 3 2 4 2" xfId="2444"/>
    <cellStyle name="Обычный 4 2 2 3 2 4 2 2" xfId="6668"/>
    <cellStyle name="Обычный 4 2 2 3 2 4 3" xfId="3852"/>
    <cellStyle name="Обычный 4 2 2 3 2 4 3 2" xfId="8076"/>
    <cellStyle name="Обычный 4 2 2 3 2 4 4" xfId="5260"/>
    <cellStyle name="Обычный 4 2 2 3 2 5" xfId="1740"/>
    <cellStyle name="Обычный 4 2 2 3 2 5 2" xfId="5964"/>
    <cellStyle name="Обычный 4 2 2 3 2 6" xfId="3148"/>
    <cellStyle name="Обычный 4 2 2 3 2 6 2" xfId="7372"/>
    <cellStyle name="Обычный 4 2 2 3 2 7" xfId="4556"/>
    <cellStyle name="Обычный 4 2 2 3 3" xfId="254"/>
    <cellStyle name="Обычный 4 2 2 3 3 2" xfId="658"/>
    <cellStyle name="Обычный 4 2 2 3 3 2 2" xfId="1389"/>
    <cellStyle name="Обычный 4 2 2 3 3 2 2 2" xfId="2798"/>
    <cellStyle name="Обычный 4 2 2 3 3 2 2 2 2" xfId="7022"/>
    <cellStyle name="Обычный 4 2 2 3 3 2 2 3" xfId="4206"/>
    <cellStyle name="Обычный 4 2 2 3 3 2 2 3 2" xfId="8430"/>
    <cellStyle name="Обычный 4 2 2 3 3 2 2 4" xfId="5614"/>
    <cellStyle name="Обычный 4 2 2 3 3 2 3" xfId="2094"/>
    <cellStyle name="Обычный 4 2 2 3 3 2 3 2" xfId="6318"/>
    <cellStyle name="Обычный 4 2 2 3 3 2 4" xfId="3502"/>
    <cellStyle name="Обычный 4 2 2 3 3 2 4 2" xfId="7726"/>
    <cellStyle name="Обычный 4 2 2 3 3 2 5" xfId="4910"/>
    <cellStyle name="Обычный 4 2 2 3 3 3" xfId="1037"/>
    <cellStyle name="Обычный 4 2 2 3 3 3 2" xfId="2446"/>
    <cellStyle name="Обычный 4 2 2 3 3 3 2 2" xfId="6670"/>
    <cellStyle name="Обычный 4 2 2 3 3 3 3" xfId="3854"/>
    <cellStyle name="Обычный 4 2 2 3 3 3 3 2" xfId="8078"/>
    <cellStyle name="Обычный 4 2 2 3 3 3 4" xfId="5262"/>
    <cellStyle name="Обычный 4 2 2 3 3 4" xfId="1742"/>
    <cellStyle name="Обычный 4 2 2 3 3 4 2" xfId="5966"/>
    <cellStyle name="Обычный 4 2 2 3 3 5" xfId="3150"/>
    <cellStyle name="Обычный 4 2 2 3 3 5 2" xfId="7374"/>
    <cellStyle name="Обычный 4 2 2 3 3 6" xfId="4558"/>
    <cellStyle name="Обычный 4 2 2 3 4" xfId="655"/>
    <cellStyle name="Обычный 4 2 2 3 4 2" xfId="1386"/>
    <cellStyle name="Обычный 4 2 2 3 4 2 2" xfId="2795"/>
    <cellStyle name="Обычный 4 2 2 3 4 2 2 2" xfId="7019"/>
    <cellStyle name="Обычный 4 2 2 3 4 2 3" xfId="4203"/>
    <cellStyle name="Обычный 4 2 2 3 4 2 3 2" xfId="8427"/>
    <cellStyle name="Обычный 4 2 2 3 4 2 4" xfId="5611"/>
    <cellStyle name="Обычный 4 2 2 3 4 3" xfId="2091"/>
    <cellStyle name="Обычный 4 2 2 3 4 3 2" xfId="6315"/>
    <cellStyle name="Обычный 4 2 2 3 4 4" xfId="3499"/>
    <cellStyle name="Обычный 4 2 2 3 4 4 2" xfId="7723"/>
    <cellStyle name="Обычный 4 2 2 3 4 5" xfId="4907"/>
    <cellStyle name="Обычный 4 2 2 3 5" xfId="1034"/>
    <cellStyle name="Обычный 4 2 2 3 5 2" xfId="2443"/>
    <cellStyle name="Обычный 4 2 2 3 5 2 2" xfId="6667"/>
    <cellStyle name="Обычный 4 2 2 3 5 3" xfId="3851"/>
    <cellStyle name="Обычный 4 2 2 3 5 3 2" xfId="8075"/>
    <cellStyle name="Обычный 4 2 2 3 5 4" xfId="5259"/>
    <cellStyle name="Обычный 4 2 2 3 6" xfId="1739"/>
    <cellStyle name="Обычный 4 2 2 3 6 2" xfId="5963"/>
    <cellStyle name="Обычный 4 2 2 3 7" xfId="3147"/>
    <cellStyle name="Обычный 4 2 2 3 7 2" xfId="7371"/>
    <cellStyle name="Обычный 4 2 2 3 8" xfId="4555"/>
    <cellStyle name="Обычный 4 2 2 4" xfId="255"/>
    <cellStyle name="Обычный 4 2 2 4 2" xfId="256"/>
    <cellStyle name="Обычный 4 2 2 4 2 2" xfId="660"/>
    <cellStyle name="Обычный 4 2 2 4 2 2 2" xfId="1391"/>
    <cellStyle name="Обычный 4 2 2 4 2 2 2 2" xfId="2800"/>
    <cellStyle name="Обычный 4 2 2 4 2 2 2 2 2" xfId="7024"/>
    <cellStyle name="Обычный 4 2 2 4 2 2 2 3" xfId="4208"/>
    <cellStyle name="Обычный 4 2 2 4 2 2 2 3 2" xfId="8432"/>
    <cellStyle name="Обычный 4 2 2 4 2 2 2 4" xfId="5616"/>
    <cellStyle name="Обычный 4 2 2 4 2 2 3" xfId="2096"/>
    <cellStyle name="Обычный 4 2 2 4 2 2 3 2" xfId="6320"/>
    <cellStyle name="Обычный 4 2 2 4 2 2 4" xfId="3504"/>
    <cellStyle name="Обычный 4 2 2 4 2 2 4 2" xfId="7728"/>
    <cellStyle name="Обычный 4 2 2 4 2 2 5" xfId="4912"/>
    <cellStyle name="Обычный 4 2 2 4 2 3" xfId="1039"/>
    <cellStyle name="Обычный 4 2 2 4 2 3 2" xfId="2448"/>
    <cellStyle name="Обычный 4 2 2 4 2 3 2 2" xfId="6672"/>
    <cellStyle name="Обычный 4 2 2 4 2 3 3" xfId="3856"/>
    <cellStyle name="Обычный 4 2 2 4 2 3 3 2" xfId="8080"/>
    <cellStyle name="Обычный 4 2 2 4 2 3 4" xfId="5264"/>
    <cellStyle name="Обычный 4 2 2 4 2 4" xfId="1744"/>
    <cellStyle name="Обычный 4 2 2 4 2 4 2" xfId="5968"/>
    <cellStyle name="Обычный 4 2 2 4 2 5" xfId="3152"/>
    <cellStyle name="Обычный 4 2 2 4 2 5 2" xfId="7376"/>
    <cellStyle name="Обычный 4 2 2 4 2 6" xfId="4560"/>
    <cellStyle name="Обычный 4 2 2 4 3" xfId="659"/>
    <cellStyle name="Обычный 4 2 2 4 3 2" xfId="1390"/>
    <cellStyle name="Обычный 4 2 2 4 3 2 2" xfId="2799"/>
    <cellStyle name="Обычный 4 2 2 4 3 2 2 2" xfId="7023"/>
    <cellStyle name="Обычный 4 2 2 4 3 2 3" xfId="4207"/>
    <cellStyle name="Обычный 4 2 2 4 3 2 3 2" xfId="8431"/>
    <cellStyle name="Обычный 4 2 2 4 3 2 4" xfId="5615"/>
    <cellStyle name="Обычный 4 2 2 4 3 3" xfId="2095"/>
    <cellStyle name="Обычный 4 2 2 4 3 3 2" xfId="6319"/>
    <cellStyle name="Обычный 4 2 2 4 3 4" xfId="3503"/>
    <cellStyle name="Обычный 4 2 2 4 3 4 2" xfId="7727"/>
    <cellStyle name="Обычный 4 2 2 4 3 5" xfId="4911"/>
    <cellStyle name="Обычный 4 2 2 4 4" xfId="1038"/>
    <cellStyle name="Обычный 4 2 2 4 4 2" xfId="2447"/>
    <cellStyle name="Обычный 4 2 2 4 4 2 2" xfId="6671"/>
    <cellStyle name="Обычный 4 2 2 4 4 3" xfId="3855"/>
    <cellStyle name="Обычный 4 2 2 4 4 3 2" xfId="8079"/>
    <cellStyle name="Обычный 4 2 2 4 4 4" xfId="5263"/>
    <cellStyle name="Обычный 4 2 2 4 5" xfId="1743"/>
    <cellStyle name="Обычный 4 2 2 4 5 2" xfId="5967"/>
    <cellStyle name="Обычный 4 2 2 4 6" xfId="3151"/>
    <cellStyle name="Обычный 4 2 2 4 6 2" xfId="7375"/>
    <cellStyle name="Обычный 4 2 2 4 7" xfId="4559"/>
    <cellStyle name="Обычный 4 2 2 5" xfId="257"/>
    <cellStyle name="Обычный 4 2 2 5 2" xfId="661"/>
    <cellStyle name="Обычный 4 2 2 5 2 2" xfId="1392"/>
    <cellStyle name="Обычный 4 2 2 5 2 2 2" xfId="2801"/>
    <cellStyle name="Обычный 4 2 2 5 2 2 2 2" xfId="7025"/>
    <cellStyle name="Обычный 4 2 2 5 2 2 3" xfId="4209"/>
    <cellStyle name="Обычный 4 2 2 5 2 2 3 2" xfId="8433"/>
    <cellStyle name="Обычный 4 2 2 5 2 2 4" xfId="5617"/>
    <cellStyle name="Обычный 4 2 2 5 2 3" xfId="2097"/>
    <cellStyle name="Обычный 4 2 2 5 2 3 2" xfId="6321"/>
    <cellStyle name="Обычный 4 2 2 5 2 4" xfId="3505"/>
    <cellStyle name="Обычный 4 2 2 5 2 4 2" xfId="7729"/>
    <cellStyle name="Обычный 4 2 2 5 2 5" xfId="4913"/>
    <cellStyle name="Обычный 4 2 2 5 3" xfId="1040"/>
    <cellStyle name="Обычный 4 2 2 5 3 2" xfId="2449"/>
    <cellStyle name="Обычный 4 2 2 5 3 2 2" xfId="6673"/>
    <cellStyle name="Обычный 4 2 2 5 3 3" xfId="3857"/>
    <cellStyle name="Обычный 4 2 2 5 3 3 2" xfId="8081"/>
    <cellStyle name="Обычный 4 2 2 5 3 4" xfId="5265"/>
    <cellStyle name="Обычный 4 2 2 5 4" xfId="1745"/>
    <cellStyle name="Обычный 4 2 2 5 4 2" xfId="5969"/>
    <cellStyle name="Обычный 4 2 2 5 5" xfId="3153"/>
    <cellStyle name="Обычный 4 2 2 5 5 2" xfId="7377"/>
    <cellStyle name="Обычный 4 2 2 5 6" xfId="4561"/>
    <cellStyle name="Обычный 4 2 2 6" xfId="646"/>
    <cellStyle name="Обычный 4 2 2 6 2" xfId="1377"/>
    <cellStyle name="Обычный 4 2 2 6 2 2" xfId="2786"/>
    <cellStyle name="Обычный 4 2 2 6 2 2 2" xfId="7010"/>
    <cellStyle name="Обычный 4 2 2 6 2 3" xfId="4194"/>
    <cellStyle name="Обычный 4 2 2 6 2 3 2" xfId="8418"/>
    <cellStyle name="Обычный 4 2 2 6 2 4" xfId="5602"/>
    <cellStyle name="Обычный 4 2 2 6 3" xfId="2082"/>
    <cellStyle name="Обычный 4 2 2 6 3 2" xfId="6306"/>
    <cellStyle name="Обычный 4 2 2 6 4" xfId="3490"/>
    <cellStyle name="Обычный 4 2 2 6 4 2" xfId="7714"/>
    <cellStyle name="Обычный 4 2 2 6 5" xfId="4898"/>
    <cellStyle name="Обычный 4 2 2 7" xfId="1025"/>
    <cellStyle name="Обычный 4 2 2 7 2" xfId="2434"/>
    <cellStyle name="Обычный 4 2 2 7 2 2" xfId="6658"/>
    <cellStyle name="Обычный 4 2 2 7 3" xfId="3842"/>
    <cellStyle name="Обычный 4 2 2 7 3 2" xfId="8066"/>
    <cellStyle name="Обычный 4 2 2 7 4" xfId="5250"/>
    <cellStyle name="Обычный 4 2 2 8" xfId="1730"/>
    <cellStyle name="Обычный 4 2 2 8 2" xfId="5954"/>
    <cellStyle name="Обычный 4 2 2 9" xfId="3138"/>
    <cellStyle name="Обычный 4 2 2 9 2" xfId="7362"/>
    <cellStyle name="Обычный 4 2 2_Отчет за 2015 год" xfId="258"/>
    <cellStyle name="Обычный 4 2 3" xfId="259"/>
    <cellStyle name="Обычный 4 2 3 2" xfId="260"/>
    <cellStyle name="Обычный 4 2 3 2 2" xfId="261"/>
    <cellStyle name="Обычный 4 2 3 2 2 2" xfId="262"/>
    <cellStyle name="Обычный 4 2 3 2 2 2 2" xfId="665"/>
    <cellStyle name="Обычный 4 2 3 2 2 2 2 2" xfId="1396"/>
    <cellStyle name="Обычный 4 2 3 2 2 2 2 2 2" xfId="2805"/>
    <cellStyle name="Обычный 4 2 3 2 2 2 2 2 2 2" xfId="7029"/>
    <cellStyle name="Обычный 4 2 3 2 2 2 2 2 3" xfId="4213"/>
    <cellStyle name="Обычный 4 2 3 2 2 2 2 2 3 2" xfId="8437"/>
    <cellStyle name="Обычный 4 2 3 2 2 2 2 2 4" xfId="5621"/>
    <cellStyle name="Обычный 4 2 3 2 2 2 2 3" xfId="2101"/>
    <cellStyle name="Обычный 4 2 3 2 2 2 2 3 2" xfId="6325"/>
    <cellStyle name="Обычный 4 2 3 2 2 2 2 4" xfId="3509"/>
    <cellStyle name="Обычный 4 2 3 2 2 2 2 4 2" xfId="7733"/>
    <cellStyle name="Обычный 4 2 3 2 2 2 2 5" xfId="4917"/>
    <cellStyle name="Обычный 4 2 3 2 2 2 3" xfId="1044"/>
    <cellStyle name="Обычный 4 2 3 2 2 2 3 2" xfId="2453"/>
    <cellStyle name="Обычный 4 2 3 2 2 2 3 2 2" xfId="6677"/>
    <cellStyle name="Обычный 4 2 3 2 2 2 3 3" xfId="3861"/>
    <cellStyle name="Обычный 4 2 3 2 2 2 3 3 2" xfId="8085"/>
    <cellStyle name="Обычный 4 2 3 2 2 2 3 4" xfId="5269"/>
    <cellStyle name="Обычный 4 2 3 2 2 2 4" xfId="1749"/>
    <cellStyle name="Обычный 4 2 3 2 2 2 4 2" xfId="5973"/>
    <cellStyle name="Обычный 4 2 3 2 2 2 5" xfId="3157"/>
    <cellStyle name="Обычный 4 2 3 2 2 2 5 2" xfId="7381"/>
    <cellStyle name="Обычный 4 2 3 2 2 2 6" xfId="4565"/>
    <cellStyle name="Обычный 4 2 3 2 2 3" xfId="664"/>
    <cellStyle name="Обычный 4 2 3 2 2 3 2" xfId="1395"/>
    <cellStyle name="Обычный 4 2 3 2 2 3 2 2" xfId="2804"/>
    <cellStyle name="Обычный 4 2 3 2 2 3 2 2 2" xfId="7028"/>
    <cellStyle name="Обычный 4 2 3 2 2 3 2 3" xfId="4212"/>
    <cellStyle name="Обычный 4 2 3 2 2 3 2 3 2" xfId="8436"/>
    <cellStyle name="Обычный 4 2 3 2 2 3 2 4" xfId="5620"/>
    <cellStyle name="Обычный 4 2 3 2 2 3 3" xfId="2100"/>
    <cellStyle name="Обычный 4 2 3 2 2 3 3 2" xfId="6324"/>
    <cellStyle name="Обычный 4 2 3 2 2 3 4" xfId="3508"/>
    <cellStyle name="Обычный 4 2 3 2 2 3 4 2" xfId="7732"/>
    <cellStyle name="Обычный 4 2 3 2 2 3 5" xfId="4916"/>
    <cellStyle name="Обычный 4 2 3 2 2 4" xfId="1043"/>
    <cellStyle name="Обычный 4 2 3 2 2 4 2" xfId="2452"/>
    <cellStyle name="Обычный 4 2 3 2 2 4 2 2" xfId="6676"/>
    <cellStyle name="Обычный 4 2 3 2 2 4 3" xfId="3860"/>
    <cellStyle name="Обычный 4 2 3 2 2 4 3 2" xfId="8084"/>
    <cellStyle name="Обычный 4 2 3 2 2 4 4" xfId="5268"/>
    <cellStyle name="Обычный 4 2 3 2 2 5" xfId="1748"/>
    <cellStyle name="Обычный 4 2 3 2 2 5 2" xfId="5972"/>
    <cellStyle name="Обычный 4 2 3 2 2 6" xfId="3156"/>
    <cellStyle name="Обычный 4 2 3 2 2 6 2" xfId="7380"/>
    <cellStyle name="Обычный 4 2 3 2 2 7" xfId="4564"/>
    <cellStyle name="Обычный 4 2 3 2 3" xfId="263"/>
    <cellStyle name="Обычный 4 2 3 2 3 2" xfId="666"/>
    <cellStyle name="Обычный 4 2 3 2 3 2 2" xfId="1397"/>
    <cellStyle name="Обычный 4 2 3 2 3 2 2 2" xfId="2806"/>
    <cellStyle name="Обычный 4 2 3 2 3 2 2 2 2" xfId="7030"/>
    <cellStyle name="Обычный 4 2 3 2 3 2 2 3" xfId="4214"/>
    <cellStyle name="Обычный 4 2 3 2 3 2 2 3 2" xfId="8438"/>
    <cellStyle name="Обычный 4 2 3 2 3 2 2 4" xfId="5622"/>
    <cellStyle name="Обычный 4 2 3 2 3 2 3" xfId="2102"/>
    <cellStyle name="Обычный 4 2 3 2 3 2 3 2" xfId="6326"/>
    <cellStyle name="Обычный 4 2 3 2 3 2 4" xfId="3510"/>
    <cellStyle name="Обычный 4 2 3 2 3 2 4 2" xfId="7734"/>
    <cellStyle name="Обычный 4 2 3 2 3 2 5" xfId="4918"/>
    <cellStyle name="Обычный 4 2 3 2 3 3" xfId="1045"/>
    <cellStyle name="Обычный 4 2 3 2 3 3 2" xfId="2454"/>
    <cellStyle name="Обычный 4 2 3 2 3 3 2 2" xfId="6678"/>
    <cellStyle name="Обычный 4 2 3 2 3 3 3" xfId="3862"/>
    <cellStyle name="Обычный 4 2 3 2 3 3 3 2" xfId="8086"/>
    <cellStyle name="Обычный 4 2 3 2 3 3 4" xfId="5270"/>
    <cellStyle name="Обычный 4 2 3 2 3 4" xfId="1750"/>
    <cellStyle name="Обычный 4 2 3 2 3 4 2" xfId="5974"/>
    <cellStyle name="Обычный 4 2 3 2 3 5" xfId="3158"/>
    <cellStyle name="Обычный 4 2 3 2 3 5 2" xfId="7382"/>
    <cellStyle name="Обычный 4 2 3 2 3 6" xfId="4566"/>
    <cellStyle name="Обычный 4 2 3 2 4" xfId="663"/>
    <cellStyle name="Обычный 4 2 3 2 4 2" xfId="1394"/>
    <cellStyle name="Обычный 4 2 3 2 4 2 2" xfId="2803"/>
    <cellStyle name="Обычный 4 2 3 2 4 2 2 2" xfId="7027"/>
    <cellStyle name="Обычный 4 2 3 2 4 2 3" xfId="4211"/>
    <cellStyle name="Обычный 4 2 3 2 4 2 3 2" xfId="8435"/>
    <cellStyle name="Обычный 4 2 3 2 4 2 4" xfId="5619"/>
    <cellStyle name="Обычный 4 2 3 2 4 3" xfId="2099"/>
    <cellStyle name="Обычный 4 2 3 2 4 3 2" xfId="6323"/>
    <cellStyle name="Обычный 4 2 3 2 4 4" xfId="3507"/>
    <cellStyle name="Обычный 4 2 3 2 4 4 2" xfId="7731"/>
    <cellStyle name="Обычный 4 2 3 2 4 5" xfId="4915"/>
    <cellStyle name="Обычный 4 2 3 2 5" xfId="1042"/>
    <cellStyle name="Обычный 4 2 3 2 5 2" xfId="2451"/>
    <cellStyle name="Обычный 4 2 3 2 5 2 2" xfId="6675"/>
    <cellStyle name="Обычный 4 2 3 2 5 3" xfId="3859"/>
    <cellStyle name="Обычный 4 2 3 2 5 3 2" xfId="8083"/>
    <cellStyle name="Обычный 4 2 3 2 5 4" xfId="5267"/>
    <cellStyle name="Обычный 4 2 3 2 6" xfId="1747"/>
    <cellStyle name="Обычный 4 2 3 2 6 2" xfId="5971"/>
    <cellStyle name="Обычный 4 2 3 2 7" xfId="3155"/>
    <cellStyle name="Обычный 4 2 3 2 7 2" xfId="7379"/>
    <cellStyle name="Обычный 4 2 3 2 8" xfId="4563"/>
    <cellStyle name="Обычный 4 2 3 3" xfId="264"/>
    <cellStyle name="Обычный 4 2 3 3 2" xfId="265"/>
    <cellStyle name="Обычный 4 2 3 3 2 2" xfId="668"/>
    <cellStyle name="Обычный 4 2 3 3 2 2 2" xfId="1399"/>
    <cellStyle name="Обычный 4 2 3 3 2 2 2 2" xfId="2808"/>
    <cellStyle name="Обычный 4 2 3 3 2 2 2 2 2" xfId="7032"/>
    <cellStyle name="Обычный 4 2 3 3 2 2 2 3" xfId="4216"/>
    <cellStyle name="Обычный 4 2 3 3 2 2 2 3 2" xfId="8440"/>
    <cellStyle name="Обычный 4 2 3 3 2 2 2 4" xfId="5624"/>
    <cellStyle name="Обычный 4 2 3 3 2 2 3" xfId="2104"/>
    <cellStyle name="Обычный 4 2 3 3 2 2 3 2" xfId="6328"/>
    <cellStyle name="Обычный 4 2 3 3 2 2 4" xfId="3512"/>
    <cellStyle name="Обычный 4 2 3 3 2 2 4 2" xfId="7736"/>
    <cellStyle name="Обычный 4 2 3 3 2 2 5" xfId="4920"/>
    <cellStyle name="Обычный 4 2 3 3 2 3" xfId="1047"/>
    <cellStyle name="Обычный 4 2 3 3 2 3 2" xfId="2456"/>
    <cellStyle name="Обычный 4 2 3 3 2 3 2 2" xfId="6680"/>
    <cellStyle name="Обычный 4 2 3 3 2 3 3" xfId="3864"/>
    <cellStyle name="Обычный 4 2 3 3 2 3 3 2" xfId="8088"/>
    <cellStyle name="Обычный 4 2 3 3 2 3 4" xfId="5272"/>
    <cellStyle name="Обычный 4 2 3 3 2 4" xfId="1752"/>
    <cellStyle name="Обычный 4 2 3 3 2 4 2" xfId="5976"/>
    <cellStyle name="Обычный 4 2 3 3 2 5" xfId="3160"/>
    <cellStyle name="Обычный 4 2 3 3 2 5 2" xfId="7384"/>
    <cellStyle name="Обычный 4 2 3 3 2 6" xfId="4568"/>
    <cellStyle name="Обычный 4 2 3 3 3" xfId="667"/>
    <cellStyle name="Обычный 4 2 3 3 3 2" xfId="1398"/>
    <cellStyle name="Обычный 4 2 3 3 3 2 2" xfId="2807"/>
    <cellStyle name="Обычный 4 2 3 3 3 2 2 2" xfId="7031"/>
    <cellStyle name="Обычный 4 2 3 3 3 2 3" xfId="4215"/>
    <cellStyle name="Обычный 4 2 3 3 3 2 3 2" xfId="8439"/>
    <cellStyle name="Обычный 4 2 3 3 3 2 4" xfId="5623"/>
    <cellStyle name="Обычный 4 2 3 3 3 3" xfId="2103"/>
    <cellStyle name="Обычный 4 2 3 3 3 3 2" xfId="6327"/>
    <cellStyle name="Обычный 4 2 3 3 3 4" xfId="3511"/>
    <cellStyle name="Обычный 4 2 3 3 3 4 2" xfId="7735"/>
    <cellStyle name="Обычный 4 2 3 3 3 5" xfId="4919"/>
    <cellStyle name="Обычный 4 2 3 3 4" xfId="1046"/>
    <cellStyle name="Обычный 4 2 3 3 4 2" xfId="2455"/>
    <cellStyle name="Обычный 4 2 3 3 4 2 2" xfId="6679"/>
    <cellStyle name="Обычный 4 2 3 3 4 3" xfId="3863"/>
    <cellStyle name="Обычный 4 2 3 3 4 3 2" xfId="8087"/>
    <cellStyle name="Обычный 4 2 3 3 4 4" xfId="5271"/>
    <cellStyle name="Обычный 4 2 3 3 5" xfId="1751"/>
    <cellStyle name="Обычный 4 2 3 3 5 2" xfId="5975"/>
    <cellStyle name="Обычный 4 2 3 3 6" xfId="3159"/>
    <cellStyle name="Обычный 4 2 3 3 6 2" xfId="7383"/>
    <cellStyle name="Обычный 4 2 3 3 7" xfId="4567"/>
    <cellStyle name="Обычный 4 2 3 4" xfId="266"/>
    <cellStyle name="Обычный 4 2 3 4 2" xfId="669"/>
    <cellStyle name="Обычный 4 2 3 4 2 2" xfId="1400"/>
    <cellStyle name="Обычный 4 2 3 4 2 2 2" xfId="2809"/>
    <cellStyle name="Обычный 4 2 3 4 2 2 2 2" xfId="7033"/>
    <cellStyle name="Обычный 4 2 3 4 2 2 3" xfId="4217"/>
    <cellStyle name="Обычный 4 2 3 4 2 2 3 2" xfId="8441"/>
    <cellStyle name="Обычный 4 2 3 4 2 2 4" xfId="5625"/>
    <cellStyle name="Обычный 4 2 3 4 2 3" xfId="2105"/>
    <cellStyle name="Обычный 4 2 3 4 2 3 2" xfId="6329"/>
    <cellStyle name="Обычный 4 2 3 4 2 4" xfId="3513"/>
    <cellStyle name="Обычный 4 2 3 4 2 4 2" xfId="7737"/>
    <cellStyle name="Обычный 4 2 3 4 2 5" xfId="4921"/>
    <cellStyle name="Обычный 4 2 3 4 3" xfId="1048"/>
    <cellStyle name="Обычный 4 2 3 4 3 2" xfId="2457"/>
    <cellStyle name="Обычный 4 2 3 4 3 2 2" xfId="6681"/>
    <cellStyle name="Обычный 4 2 3 4 3 3" xfId="3865"/>
    <cellStyle name="Обычный 4 2 3 4 3 3 2" xfId="8089"/>
    <cellStyle name="Обычный 4 2 3 4 3 4" xfId="5273"/>
    <cellStyle name="Обычный 4 2 3 4 4" xfId="1753"/>
    <cellStyle name="Обычный 4 2 3 4 4 2" xfId="5977"/>
    <cellStyle name="Обычный 4 2 3 4 5" xfId="3161"/>
    <cellStyle name="Обычный 4 2 3 4 5 2" xfId="7385"/>
    <cellStyle name="Обычный 4 2 3 4 6" xfId="4569"/>
    <cellStyle name="Обычный 4 2 3 5" xfId="662"/>
    <cellStyle name="Обычный 4 2 3 5 2" xfId="1393"/>
    <cellStyle name="Обычный 4 2 3 5 2 2" xfId="2802"/>
    <cellStyle name="Обычный 4 2 3 5 2 2 2" xfId="7026"/>
    <cellStyle name="Обычный 4 2 3 5 2 3" xfId="4210"/>
    <cellStyle name="Обычный 4 2 3 5 2 3 2" xfId="8434"/>
    <cellStyle name="Обычный 4 2 3 5 2 4" xfId="5618"/>
    <cellStyle name="Обычный 4 2 3 5 3" xfId="2098"/>
    <cellStyle name="Обычный 4 2 3 5 3 2" xfId="6322"/>
    <cellStyle name="Обычный 4 2 3 5 4" xfId="3506"/>
    <cellStyle name="Обычный 4 2 3 5 4 2" xfId="7730"/>
    <cellStyle name="Обычный 4 2 3 5 5" xfId="4914"/>
    <cellStyle name="Обычный 4 2 3 6" xfId="1041"/>
    <cellStyle name="Обычный 4 2 3 6 2" xfId="2450"/>
    <cellStyle name="Обычный 4 2 3 6 2 2" xfId="6674"/>
    <cellStyle name="Обычный 4 2 3 6 3" xfId="3858"/>
    <cellStyle name="Обычный 4 2 3 6 3 2" xfId="8082"/>
    <cellStyle name="Обычный 4 2 3 6 4" xfId="5266"/>
    <cellStyle name="Обычный 4 2 3 7" xfId="1746"/>
    <cellStyle name="Обычный 4 2 3 7 2" xfId="5970"/>
    <cellStyle name="Обычный 4 2 3 8" xfId="3154"/>
    <cellStyle name="Обычный 4 2 3 8 2" xfId="7378"/>
    <cellStyle name="Обычный 4 2 3 9" xfId="4562"/>
    <cellStyle name="Обычный 4 2 4" xfId="267"/>
    <cellStyle name="Обычный 4 2 4 2" xfId="268"/>
    <cellStyle name="Обычный 4 2 4 2 2" xfId="269"/>
    <cellStyle name="Обычный 4 2 4 2 2 2" xfId="672"/>
    <cellStyle name="Обычный 4 2 4 2 2 2 2" xfId="1403"/>
    <cellStyle name="Обычный 4 2 4 2 2 2 2 2" xfId="2812"/>
    <cellStyle name="Обычный 4 2 4 2 2 2 2 2 2" xfId="7036"/>
    <cellStyle name="Обычный 4 2 4 2 2 2 2 3" xfId="4220"/>
    <cellStyle name="Обычный 4 2 4 2 2 2 2 3 2" xfId="8444"/>
    <cellStyle name="Обычный 4 2 4 2 2 2 2 4" xfId="5628"/>
    <cellStyle name="Обычный 4 2 4 2 2 2 3" xfId="2108"/>
    <cellStyle name="Обычный 4 2 4 2 2 2 3 2" xfId="6332"/>
    <cellStyle name="Обычный 4 2 4 2 2 2 4" xfId="3516"/>
    <cellStyle name="Обычный 4 2 4 2 2 2 4 2" xfId="7740"/>
    <cellStyle name="Обычный 4 2 4 2 2 2 5" xfId="4924"/>
    <cellStyle name="Обычный 4 2 4 2 2 3" xfId="1051"/>
    <cellStyle name="Обычный 4 2 4 2 2 3 2" xfId="2460"/>
    <cellStyle name="Обычный 4 2 4 2 2 3 2 2" xfId="6684"/>
    <cellStyle name="Обычный 4 2 4 2 2 3 3" xfId="3868"/>
    <cellStyle name="Обычный 4 2 4 2 2 3 3 2" xfId="8092"/>
    <cellStyle name="Обычный 4 2 4 2 2 3 4" xfId="5276"/>
    <cellStyle name="Обычный 4 2 4 2 2 4" xfId="1756"/>
    <cellStyle name="Обычный 4 2 4 2 2 4 2" xfId="5980"/>
    <cellStyle name="Обычный 4 2 4 2 2 5" xfId="3164"/>
    <cellStyle name="Обычный 4 2 4 2 2 5 2" xfId="7388"/>
    <cellStyle name="Обычный 4 2 4 2 2 6" xfId="4572"/>
    <cellStyle name="Обычный 4 2 4 2 3" xfId="671"/>
    <cellStyle name="Обычный 4 2 4 2 3 2" xfId="1402"/>
    <cellStyle name="Обычный 4 2 4 2 3 2 2" xfId="2811"/>
    <cellStyle name="Обычный 4 2 4 2 3 2 2 2" xfId="7035"/>
    <cellStyle name="Обычный 4 2 4 2 3 2 3" xfId="4219"/>
    <cellStyle name="Обычный 4 2 4 2 3 2 3 2" xfId="8443"/>
    <cellStyle name="Обычный 4 2 4 2 3 2 4" xfId="5627"/>
    <cellStyle name="Обычный 4 2 4 2 3 3" xfId="2107"/>
    <cellStyle name="Обычный 4 2 4 2 3 3 2" xfId="6331"/>
    <cellStyle name="Обычный 4 2 4 2 3 4" xfId="3515"/>
    <cellStyle name="Обычный 4 2 4 2 3 4 2" xfId="7739"/>
    <cellStyle name="Обычный 4 2 4 2 3 5" xfId="4923"/>
    <cellStyle name="Обычный 4 2 4 2 4" xfId="1050"/>
    <cellStyle name="Обычный 4 2 4 2 4 2" xfId="2459"/>
    <cellStyle name="Обычный 4 2 4 2 4 2 2" xfId="6683"/>
    <cellStyle name="Обычный 4 2 4 2 4 3" xfId="3867"/>
    <cellStyle name="Обычный 4 2 4 2 4 3 2" xfId="8091"/>
    <cellStyle name="Обычный 4 2 4 2 4 4" xfId="5275"/>
    <cellStyle name="Обычный 4 2 4 2 5" xfId="1755"/>
    <cellStyle name="Обычный 4 2 4 2 5 2" xfId="5979"/>
    <cellStyle name="Обычный 4 2 4 2 6" xfId="3163"/>
    <cellStyle name="Обычный 4 2 4 2 6 2" xfId="7387"/>
    <cellStyle name="Обычный 4 2 4 2 7" xfId="4571"/>
    <cellStyle name="Обычный 4 2 4 3" xfId="270"/>
    <cellStyle name="Обычный 4 2 4 3 2" xfId="673"/>
    <cellStyle name="Обычный 4 2 4 3 2 2" xfId="1404"/>
    <cellStyle name="Обычный 4 2 4 3 2 2 2" xfId="2813"/>
    <cellStyle name="Обычный 4 2 4 3 2 2 2 2" xfId="7037"/>
    <cellStyle name="Обычный 4 2 4 3 2 2 3" xfId="4221"/>
    <cellStyle name="Обычный 4 2 4 3 2 2 3 2" xfId="8445"/>
    <cellStyle name="Обычный 4 2 4 3 2 2 4" xfId="5629"/>
    <cellStyle name="Обычный 4 2 4 3 2 3" xfId="2109"/>
    <cellStyle name="Обычный 4 2 4 3 2 3 2" xfId="6333"/>
    <cellStyle name="Обычный 4 2 4 3 2 4" xfId="3517"/>
    <cellStyle name="Обычный 4 2 4 3 2 4 2" xfId="7741"/>
    <cellStyle name="Обычный 4 2 4 3 2 5" xfId="4925"/>
    <cellStyle name="Обычный 4 2 4 3 3" xfId="1052"/>
    <cellStyle name="Обычный 4 2 4 3 3 2" xfId="2461"/>
    <cellStyle name="Обычный 4 2 4 3 3 2 2" xfId="6685"/>
    <cellStyle name="Обычный 4 2 4 3 3 3" xfId="3869"/>
    <cellStyle name="Обычный 4 2 4 3 3 3 2" xfId="8093"/>
    <cellStyle name="Обычный 4 2 4 3 3 4" xfId="5277"/>
    <cellStyle name="Обычный 4 2 4 3 4" xfId="1757"/>
    <cellStyle name="Обычный 4 2 4 3 4 2" xfId="5981"/>
    <cellStyle name="Обычный 4 2 4 3 5" xfId="3165"/>
    <cellStyle name="Обычный 4 2 4 3 5 2" xfId="7389"/>
    <cellStyle name="Обычный 4 2 4 3 6" xfId="4573"/>
    <cellStyle name="Обычный 4 2 4 4" xfId="670"/>
    <cellStyle name="Обычный 4 2 4 4 2" xfId="1401"/>
    <cellStyle name="Обычный 4 2 4 4 2 2" xfId="2810"/>
    <cellStyle name="Обычный 4 2 4 4 2 2 2" xfId="7034"/>
    <cellStyle name="Обычный 4 2 4 4 2 3" xfId="4218"/>
    <cellStyle name="Обычный 4 2 4 4 2 3 2" xfId="8442"/>
    <cellStyle name="Обычный 4 2 4 4 2 4" xfId="5626"/>
    <cellStyle name="Обычный 4 2 4 4 3" xfId="2106"/>
    <cellStyle name="Обычный 4 2 4 4 3 2" xfId="6330"/>
    <cellStyle name="Обычный 4 2 4 4 4" xfId="3514"/>
    <cellStyle name="Обычный 4 2 4 4 4 2" xfId="7738"/>
    <cellStyle name="Обычный 4 2 4 4 5" xfId="4922"/>
    <cellStyle name="Обычный 4 2 4 5" xfId="1049"/>
    <cellStyle name="Обычный 4 2 4 5 2" xfId="2458"/>
    <cellStyle name="Обычный 4 2 4 5 2 2" xfId="6682"/>
    <cellStyle name="Обычный 4 2 4 5 3" xfId="3866"/>
    <cellStyle name="Обычный 4 2 4 5 3 2" xfId="8090"/>
    <cellStyle name="Обычный 4 2 4 5 4" xfId="5274"/>
    <cellStyle name="Обычный 4 2 4 6" xfId="1754"/>
    <cellStyle name="Обычный 4 2 4 6 2" xfId="5978"/>
    <cellStyle name="Обычный 4 2 4 7" xfId="3162"/>
    <cellStyle name="Обычный 4 2 4 7 2" xfId="7386"/>
    <cellStyle name="Обычный 4 2 4 8" xfId="4570"/>
    <cellStyle name="Обычный 4 2 5" xfId="271"/>
    <cellStyle name="Обычный 4 2 5 2" xfId="272"/>
    <cellStyle name="Обычный 4 2 5 2 2" xfId="675"/>
    <cellStyle name="Обычный 4 2 5 2 2 2" xfId="1406"/>
    <cellStyle name="Обычный 4 2 5 2 2 2 2" xfId="2815"/>
    <cellStyle name="Обычный 4 2 5 2 2 2 2 2" xfId="7039"/>
    <cellStyle name="Обычный 4 2 5 2 2 2 3" xfId="4223"/>
    <cellStyle name="Обычный 4 2 5 2 2 2 3 2" xfId="8447"/>
    <cellStyle name="Обычный 4 2 5 2 2 2 4" xfId="5631"/>
    <cellStyle name="Обычный 4 2 5 2 2 3" xfId="2111"/>
    <cellStyle name="Обычный 4 2 5 2 2 3 2" xfId="6335"/>
    <cellStyle name="Обычный 4 2 5 2 2 4" xfId="3519"/>
    <cellStyle name="Обычный 4 2 5 2 2 4 2" xfId="7743"/>
    <cellStyle name="Обычный 4 2 5 2 2 5" xfId="4927"/>
    <cellStyle name="Обычный 4 2 5 2 3" xfId="1054"/>
    <cellStyle name="Обычный 4 2 5 2 3 2" xfId="2463"/>
    <cellStyle name="Обычный 4 2 5 2 3 2 2" xfId="6687"/>
    <cellStyle name="Обычный 4 2 5 2 3 3" xfId="3871"/>
    <cellStyle name="Обычный 4 2 5 2 3 3 2" xfId="8095"/>
    <cellStyle name="Обычный 4 2 5 2 3 4" xfId="5279"/>
    <cellStyle name="Обычный 4 2 5 2 4" xfId="1759"/>
    <cellStyle name="Обычный 4 2 5 2 4 2" xfId="5983"/>
    <cellStyle name="Обычный 4 2 5 2 5" xfId="3167"/>
    <cellStyle name="Обычный 4 2 5 2 5 2" xfId="7391"/>
    <cellStyle name="Обычный 4 2 5 2 6" xfId="4575"/>
    <cellStyle name="Обычный 4 2 5 3" xfId="674"/>
    <cellStyle name="Обычный 4 2 5 3 2" xfId="1405"/>
    <cellStyle name="Обычный 4 2 5 3 2 2" xfId="2814"/>
    <cellStyle name="Обычный 4 2 5 3 2 2 2" xfId="7038"/>
    <cellStyle name="Обычный 4 2 5 3 2 3" xfId="4222"/>
    <cellStyle name="Обычный 4 2 5 3 2 3 2" xfId="8446"/>
    <cellStyle name="Обычный 4 2 5 3 2 4" xfId="5630"/>
    <cellStyle name="Обычный 4 2 5 3 3" xfId="2110"/>
    <cellStyle name="Обычный 4 2 5 3 3 2" xfId="6334"/>
    <cellStyle name="Обычный 4 2 5 3 4" xfId="3518"/>
    <cellStyle name="Обычный 4 2 5 3 4 2" xfId="7742"/>
    <cellStyle name="Обычный 4 2 5 3 5" xfId="4926"/>
    <cellStyle name="Обычный 4 2 5 4" xfId="1053"/>
    <cellStyle name="Обычный 4 2 5 4 2" xfId="2462"/>
    <cellStyle name="Обычный 4 2 5 4 2 2" xfId="6686"/>
    <cellStyle name="Обычный 4 2 5 4 3" xfId="3870"/>
    <cellStyle name="Обычный 4 2 5 4 3 2" xfId="8094"/>
    <cellStyle name="Обычный 4 2 5 4 4" xfId="5278"/>
    <cellStyle name="Обычный 4 2 5 5" xfId="1758"/>
    <cellStyle name="Обычный 4 2 5 5 2" xfId="5982"/>
    <cellStyle name="Обычный 4 2 5 6" xfId="3166"/>
    <cellStyle name="Обычный 4 2 5 6 2" xfId="7390"/>
    <cellStyle name="Обычный 4 2 5 7" xfId="4574"/>
    <cellStyle name="Обычный 4 2 6" xfId="273"/>
    <cellStyle name="Обычный 4 2 6 2" xfId="676"/>
    <cellStyle name="Обычный 4 2 6 2 2" xfId="1407"/>
    <cellStyle name="Обычный 4 2 6 2 2 2" xfId="2816"/>
    <cellStyle name="Обычный 4 2 6 2 2 2 2" xfId="7040"/>
    <cellStyle name="Обычный 4 2 6 2 2 3" xfId="4224"/>
    <cellStyle name="Обычный 4 2 6 2 2 3 2" xfId="8448"/>
    <cellStyle name="Обычный 4 2 6 2 2 4" xfId="5632"/>
    <cellStyle name="Обычный 4 2 6 2 3" xfId="2112"/>
    <cellStyle name="Обычный 4 2 6 2 3 2" xfId="6336"/>
    <cellStyle name="Обычный 4 2 6 2 4" xfId="3520"/>
    <cellStyle name="Обычный 4 2 6 2 4 2" xfId="7744"/>
    <cellStyle name="Обычный 4 2 6 2 5" xfId="4928"/>
    <cellStyle name="Обычный 4 2 6 3" xfId="1055"/>
    <cellStyle name="Обычный 4 2 6 3 2" xfId="2464"/>
    <cellStyle name="Обычный 4 2 6 3 2 2" xfId="6688"/>
    <cellStyle name="Обычный 4 2 6 3 3" xfId="3872"/>
    <cellStyle name="Обычный 4 2 6 3 3 2" xfId="8096"/>
    <cellStyle name="Обычный 4 2 6 3 4" xfId="5280"/>
    <cellStyle name="Обычный 4 2 6 4" xfId="1760"/>
    <cellStyle name="Обычный 4 2 6 4 2" xfId="5984"/>
    <cellStyle name="Обычный 4 2 6 5" xfId="3168"/>
    <cellStyle name="Обычный 4 2 6 5 2" xfId="7392"/>
    <cellStyle name="Обычный 4 2 6 6" xfId="4576"/>
    <cellStyle name="Обычный 4 2 7" xfId="645"/>
    <cellStyle name="Обычный 4 2 7 2" xfId="1376"/>
    <cellStyle name="Обычный 4 2 7 2 2" xfId="2785"/>
    <cellStyle name="Обычный 4 2 7 2 2 2" xfId="7009"/>
    <cellStyle name="Обычный 4 2 7 2 3" xfId="4193"/>
    <cellStyle name="Обычный 4 2 7 2 3 2" xfId="8417"/>
    <cellStyle name="Обычный 4 2 7 2 4" xfId="5601"/>
    <cellStyle name="Обычный 4 2 7 3" xfId="2081"/>
    <cellStyle name="Обычный 4 2 7 3 2" xfId="6305"/>
    <cellStyle name="Обычный 4 2 7 4" xfId="3489"/>
    <cellStyle name="Обычный 4 2 7 4 2" xfId="7713"/>
    <cellStyle name="Обычный 4 2 7 5" xfId="4897"/>
    <cellStyle name="Обычный 4 2 8" xfId="1024"/>
    <cellStyle name="Обычный 4 2 8 2" xfId="2433"/>
    <cellStyle name="Обычный 4 2 8 2 2" xfId="6657"/>
    <cellStyle name="Обычный 4 2 8 3" xfId="3841"/>
    <cellStyle name="Обычный 4 2 8 3 2" xfId="8065"/>
    <cellStyle name="Обычный 4 2 8 4" xfId="5249"/>
    <cellStyle name="Обычный 4 2 9" xfId="1729"/>
    <cellStyle name="Обычный 4 2 9 2" xfId="5953"/>
    <cellStyle name="Обычный 4 2_Отчет за 2015 год" xfId="274"/>
    <cellStyle name="Обычный 4 3" xfId="275"/>
    <cellStyle name="Обычный 4 3 10" xfId="3169"/>
    <cellStyle name="Обычный 4 3 10 2" xfId="7393"/>
    <cellStyle name="Обычный 4 3 11" xfId="4577"/>
    <cellStyle name="Обычный 4 3 2" xfId="276"/>
    <cellStyle name="Обычный 4 3 2 10" xfId="4578"/>
    <cellStyle name="Обычный 4 3 2 2" xfId="277"/>
    <cellStyle name="Обычный 4 3 2 2 2" xfId="278"/>
    <cellStyle name="Обычный 4 3 2 2 2 2" xfId="279"/>
    <cellStyle name="Обычный 4 3 2 2 2 2 2" xfId="280"/>
    <cellStyle name="Обычный 4 3 2 2 2 2 2 2" xfId="682"/>
    <cellStyle name="Обычный 4 3 2 2 2 2 2 2 2" xfId="1413"/>
    <cellStyle name="Обычный 4 3 2 2 2 2 2 2 2 2" xfId="2822"/>
    <cellStyle name="Обычный 4 3 2 2 2 2 2 2 2 2 2" xfId="7046"/>
    <cellStyle name="Обычный 4 3 2 2 2 2 2 2 2 3" xfId="4230"/>
    <cellStyle name="Обычный 4 3 2 2 2 2 2 2 2 3 2" xfId="8454"/>
    <cellStyle name="Обычный 4 3 2 2 2 2 2 2 2 4" xfId="5638"/>
    <cellStyle name="Обычный 4 3 2 2 2 2 2 2 3" xfId="2118"/>
    <cellStyle name="Обычный 4 3 2 2 2 2 2 2 3 2" xfId="6342"/>
    <cellStyle name="Обычный 4 3 2 2 2 2 2 2 4" xfId="3526"/>
    <cellStyle name="Обычный 4 3 2 2 2 2 2 2 4 2" xfId="7750"/>
    <cellStyle name="Обычный 4 3 2 2 2 2 2 2 5" xfId="4934"/>
    <cellStyle name="Обычный 4 3 2 2 2 2 2 3" xfId="1061"/>
    <cellStyle name="Обычный 4 3 2 2 2 2 2 3 2" xfId="2470"/>
    <cellStyle name="Обычный 4 3 2 2 2 2 2 3 2 2" xfId="6694"/>
    <cellStyle name="Обычный 4 3 2 2 2 2 2 3 3" xfId="3878"/>
    <cellStyle name="Обычный 4 3 2 2 2 2 2 3 3 2" xfId="8102"/>
    <cellStyle name="Обычный 4 3 2 2 2 2 2 3 4" xfId="5286"/>
    <cellStyle name="Обычный 4 3 2 2 2 2 2 4" xfId="1766"/>
    <cellStyle name="Обычный 4 3 2 2 2 2 2 4 2" xfId="5990"/>
    <cellStyle name="Обычный 4 3 2 2 2 2 2 5" xfId="3174"/>
    <cellStyle name="Обычный 4 3 2 2 2 2 2 5 2" xfId="7398"/>
    <cellStyle name="Обычный 4 3 2 2 2 2 2 6" xfId="4582"/>
    <cellStyle name="Обычный 4 3 2 2 2 2 3" xfId="681"/>
    <cellStyle name="Обычный 4 3 2 2 2 2 3 2" xfId="1412"/>
    <cellStyle name="Обычный 4 3 2 2 2 2 3 2 2" xfId="2821"/>
    <cellStyle name="Обычный 4 3 2 2 2 2 3 2 2 2" xfId="7045"/>
    <cellStyle name="Обычный 4 3 2 2 2 2 3 2 3" xfId="4229"/>
    <cellStyle name="Обычный 4 3 2 2 2 2 3 2 3 2" xfId="8453"/>
    <cellStyle name="Обычный 4 3 2 2 2 2 3 2 4" xfId="5637"/>
    <cellStyle name="Обычный 4 3 2 2 2 2 3 3" xfId="2117"/>
    <cellStyle name="Обычный 4 3 2 2 2 2 3 3 2" xfId="6341"/>
    <cellStyle name="Обычный 4 3 2 2 2 2 3 4" xfId="3525"/>
    <cellStyle name="Обычный 4 3 2 2 2 2 3 4 2" xfId="7749"/>
    <cellStyle name="Обычный 4 3 2 2 2 2 3 5" xfId="4933"/>
    <cellStyle name="Обычный 4 3 2 2 2 2 4" xfId="1060"/>
    <cellStyle name="Обычный 4 3 2 2 2 2 4 2" xfId="2469"/>
    <cellStyle name="Обычный 4 3 2 2 2 2 4 2 2" xfId="6693"/>
    <cellStyle name="Обычный 4 3 2 2 2 2 4 3" xfId="3877"/>
    <cellStyle name="Обычный 4 3 2 2 2 2 4 3 2" xfId="8101"/>
    <cellStyle name="Обычный 4 3 2 2 2 2 4 4" xfId="5285"/>
    <cellStyle name="Обычный 4 3 2 2 2 2 5" xfId="1765"/>
    <cellStyle name="Обычный 4 3 2 2 2 2 5 2" xfId="5989"/>
    <cellStyle name="Обычный 4 3 2 2 2 2 6" xfId="3173"/>
    <cellStyle name="Обычный 4 3 2 2 2 2 6 2" xfId="7397"/>
    <cellStyle name="Обычный 4 3 2 2 2 2 7" xfId="4581"/>
    <cellStyle name="Обычный 4 3 2 2 2 3" xfId="281"/>
    <cellStyle name="Обычный 4 3 2 2 2 3 2" xfId="683"/>
    <cellStyle name="Обычный 4 3 2 2 2 3 2 2" xfId="1414"/>
    <cellStyle name="Обычный 4 3 2 2 2 3 2 2 2" xfId="2823"/>
    <cellStyle name="Обычный 4 3 2 2 2 3 2 2 2 2" xfId="7047"/>
    <cellStyle name="Обычный 4 3 2 2 2 3 2 2 3" xfId="4231"/>
    <cellStyle name="Обычный 4 3 2 2 2 3 2 2 3 2" xfId="8455"/>
    <cellStyle name="Обычный 4 3 2 2 2 3 2 2 4" xfId="5639"/>
    <cellStyle name="Обычный 4 3 2 2 2 3 2 3" xfId="2119"/>
    <cellStyle name="Обычный 4 3 2 2 2 3 2 3 2" xfId="6343"/>
    <cellStyle name="Обычный 4 3 2 2 2 3 2 4" xfId="3527"/>
    <cellStyle name="Обычный 4 3 2 2 2 3 2 4 2" xfId="7751"/>
    <cellStyle name="Обычный 4 3 2 2 2 3 2 5" xfId="4935"/>
    <cellStyle name="Обычный 4 3 2 2 2 3 3" xfId="1062"/>
    <cellStyle name="Обычный 4 3 2 2 2 3 3 2" xfId="2471"/>
    <cellStyle name="Обычный 4 3 2 2 2 3 3 2 2" xfId="6695"/>
    <cellStyle name="Обычный 4 3 2 2 2 3 3 3" xfId="3879"/>
    <cellStyle name="Обычный 4 3 2 2 2 3 3 3 2" xfId="8103"/>
    <cellStyle name="Обычный 4 3 2 2 2 3 3 4" xfId="5287"/>
    <cellStyle name="Обычный 4 3 2 2 2 3 4" xfId="1767"/>
    <cellStyle name="Обычный 4 3 2 2 2 3 4 2" xfId="5991"/>
    <cellStyle name="Обычный 4 3 2 2 2 3 5" xfId="3175"/>
    <cellStyle name="Обычный 4 3 2 2 2 3 5 2" xfId="7399"/>
    <cellStyle name="Обычный 4 3 2 2 2 3 6" xfId="4583"/>
    <cellStyle name="Обычный 4 3 2 2 2 4" xfId="680"/>
    <cellStyle name="Обычный 4 3 2 2 2 4 2" xfId="1411"/>
    <cellStyle name="Обычный 4 3 2 2 2 4 2 2" xfId="2820"/>
    <cellStyle name="Обычный 4 3 2 2 2 4 2 2 2" xfId="7044"/>
    <cellStyle name="Обычный 4 3 2 2 2 4 2 3" xfId="4228"/>
    <cellStyle name="Обычный 4 3 2 2 2 4 2 3 2" xfId="8452"/>
    <cellStyle name="Обычный 4 3 2 2 2 4 2 4" xfId="5636"/>
    <cellStyle name="Обычный 4 3 2 2 2 4 3" xfId="2116"/>
    <cellStyle name="Обычный 4 3 2 2 2 4 3 2" xfId="6340"/>
    <cellStyle name="Обычный 4 3 2 2 2 4 4" xfId="3524"/>
    <cellStyle name="Обычный 4 3 2 2 2 4 4 2" xfId="7748"/>
    <cellStyle name="Обычный 4 3 2 2 2 4 5" xfId="4932"/>
    <cellStyle name="Обычный 4 3 2 2 2 5" xfId="1059"/>
    <cellStyle name="Обычный 4 3 2 2 2 5 2" xfId="2468"/>
    <cellStyle name="Обычный 4 3 2 2 2 5 2 2" xfId="6692"/>
    <cellStyle name="Обычный 4 3 2 2 2 5 3" xfId="3876"/>
    <cellStyle name="Обычный 4 3 2 2 2 5 3 2" xfId="8100"/>
    <cellStyle name="Обычный 4 3 2 2 2 5 4" xfId="5284"/>
    <cellStyle name="Обычный 4 3 2 2 2 6" xfId="1764"/>
    <cellStyle name="Обычный 4 3 2 2 2 6 2" xfId="5988"/>
    <cellStyle name="Обычный 4 3 2 2 2 7" xfId="3172"/>
    <cellStyle name="Обычный 4 3 2 2 2 7 2" xfId="7396"/>
    <cellStyle name="Обычный 4 3 2 2 2 8" xfId="4580"/>
    <cellStyle name="Обычный 4 3 2 2 3" xfId="282"/>
    <cellStyle name="Обычный 4 3 2 2 3 2" xfId="283"/>
    <cellStyle name="Обычный 4 3 2 2 3 2 2" xfId="685"/>
    <cellStyle name="Обычный 4 3 2 2 3 2 2 2" xfId="1416"/>
    <cellStyle name="Обычный 4 3 2 2 3 2 2 2 2" xfId="2825"/>
    <cellStyle name="Обычный 4 3 2 2 3 2 2 2 2 2" xfId="7049"/>
    <cellStyle name="Обычный 4 3 2 2 3 2 2 2 3" xfId="4233"/>
    <cellStyle name="Обычный 4 3 2 2 3 2 2 2 3 2" xfId="8457"/>
    <cellStyle name="Обычный 4 3 2 2 3 2 2 2 4" xfId="5641"/>
    <cellStyle name="Обычный 4 3 2 2 3 2 2 3" xfId="2121"/>
    <cellStyle name="Обычный 4 3 2 2 3 2 2 3 2" xfId="6345"/>
    <cellStyle name="Обычный 4 3 2 2 3 2 2 4" xfId="3529"/>
    <cellStyle name="Обычный 4 3 2 2 3 2 2 4 2" xfId="7753"/>
    <cellStyle name="Обычный 4 3 2 2 3 2 2 5" xfId="4937"/>
    <cellStyle name="Обычный 4 3 2 2 3 2 3" xfId="1064"/>
    <cellStyle name="Обычный 4 3 2 2 3 2 3 2" xfId="2473"/>
    <cellStyle name="Обычный 4 3 2 2 3 2 3 2 2" xfId="6697"/>
    <cellStyle name="Обычный 4 3 2 2 3 2 3 3" xfId="3881"/>
    <cellStyle name="Обычный 4 3 2 2 3 2 3 3 2" xfId="8105"/>
    <cellStyle name="Обычный 4 3 2 2 3 2 3 4" xfId="5289"/>
    <cellStyle name="Обычный 4 3 2 2 3 2 4" xfId="1769"/>
    <cellStyle name="Обычный 4 3 2 2 3 2 4 2" xfId="5993"/>
    <cellStyle name="Обычный 4 3 2 2 3 2 5" xfId="3177"/>
    <cellStyle name="Обычный 4 3 2 2 3 2 5 2" xfId="7401"/>
    <cellStyle name="Обычный 4 3 2 2 3 2 6" xfId="4585"/>
    <cellStyle name="Обычный 4 3 2 2 3 3" xfId="684"/>
    <cellStyle name="Обычный 4 3 2 2 3 3 2" xfId="1415"/>
    <cellStyle name="Обычный 4 3 2 2 3 3 2 2" xfId="2824"/>
    <cellStyle name="Обычный 4 3 2 2 3 3 2 2 2" xfId="7048"/>
    <cellStyle name="Обычный 4 3 2 2 3 3 2 3" xfId="4232"/>
    <cellStyle name="Обычный 4 3 2 2 3 3 2 3 2" xfId="8456"/>
    <cellStyle name="Обычный 4 3 2 2 3 3 2 4" xfId="5640"/>
    <cellStyle name="Обычный 4 3 2 2 3 3 3" xfId="2120"/>
    <cellStyle name="Обычный 4 3 2 2 3 3 3 2" xfId="6344"/>
    <cellStyle name="Обычный 4 3 2 2 3 3 4" xfId="3528"/>
    <cellStyle name="Обычный 4 3 2 2 3 3 4 2" xfId="7752"/>
    <cellStyle name="Обычный 4 3 2 2 3 3 5" xfId="4936"/>
    <cellStyle name="Обычный 4 3 2 2 3 4" xfId="1063"/>
    <cellStyle name="Обычный 4 3 2 2 3 4 2" xfId="2472"/>
    <cellStyle name="Обычный 4 3 2 2 3 4 2 2" xfId="6696"/>
    <cellStyle name="Обычный 4 3 2 2 3 4 3" xfId="3880"/>
    <cellStyle name="Обычный 4 3 2 2 3 4 3 2" xfId="8104"/>
    <cellStyle name="Обычный 4 3 2 2 3 4 4" xfId="5288"/>
    <cellStyle name="Обычный 4 3 2 2 3 5" xfId="1768"/>
    <cellStyle name="Обычный 4 3 2 2 3 5 2" xfId="5992"/>
    <cellStyle name="Обычный 4 3 2 2 3 6" xfId="3176"/>
    <cellStyle name="Обычный 4 3 2 2 3 6 2" xfId="7400"/>
    <cellStyle name="Обычный 4 3 2 2 3 7" xfId="4584"/>
    <cellStyle name="Обычный 4 3 2 2 4" xfId="284"/>
    <cellStyle name="Обычный 4 3 2 2 4 2" xfId="686"/>
    <cellStyle name="Обычный 4 3 2 2 4 2 2" xfId="1417"/>
    <cellStyle name="Обычный 4 3 2 2 4 2 2 2" xfId="2826"/>
    <cellStyle name="Обычный 4 3 2 2 4 2 2 2 2" xfId="7050"/>
    <cellStyle name="Обычный 4 3 2 2 4 2 2 3" xfId="4234"/>
    <cellStyle name="Обычный 4 3 2 2 4 2 2 3 2" xfId="8458"/>
    <cellStyle name="Обычный 4 3 2 2 4 2 2 4" xfId="5642"/>
    <cellStyle name="Обычный 4 3 2 2 4 2 3" xfId="2122"/>
    <cellStyle name="Обычный 4 3 2 2 4 2 3 2" xfId="6346"/>
    <cellStyle name="Обычный 4 3 2 2 4 2 4" xfId="3530"/>
    <cellStyle name="Обычный 4 3 2 2 4 2 4 2" xfId="7754"/>
    <cellStyle name="Обычный 4 3 2 2 4 2 5" xfId="4938"/>
    <cellStyle name="Обычный 4 3 2 2 4 3" xfId="1065"/>
    <cellStyle name="Обычный 4 3 2 2 4 3 2" xfId="2474"/>
    <cellStyle name="Обычный 4 3 2 2 4 3 2 2" xfId="6698"/>
    <cellStyle name="Обычный 4 3 2 2 4 3 3" xfId="3882"/>
    <cellStyle name="Обычный 4 3 2 2 4 3 3 2" xfId="8106"/>
    <cellStyle name="Обычный 4 3 2 2 4 3 4" xfId="5290"/>
    <cellStyle name="Обычный 4 3 2 2 4 4" xfId="1770"/>
    <cellStyle name="Обычный 4 3 2 2 4 4 2" xfId="5994"/>
    <cellStyle name="Обычный 4 3 2 2 4 5" xfId="3178"/>
    <cellStyle name="Обычный 4 3 2 2 4 5 2" xfId="7402"/>
    <cellStyle name="Обычный 4 3 2 2 4 6" xfId="4586"/>
    <cellStyle name="Обычный 4 3 2 2 5" xfId="679"/>
    <cellStyle name="Обычный 4 3 2 2 5 2" xfId="1410"/>
    <cellStyle name="Обычный 4 3 2 2 5 2 2" xfId="2819"/>
    <cellStyle name="Обычный 4 3 2 2 5 2 2 2" xfId="7043"/>
    <cellStyle name="Обычный 4 3 2 2 5 2 3" xfId="4227"/>
    <cellStyle name="Обычный 4 3 2 2 5 2 3 2" xfId="8451"/>
    <cellStyle name="Обычный 4 3 2 2 5 2 4" xfId="5635"/>
    <cellStyle name="Обычный 4 3 2 2 5 3" xfId="2115"/>
    <cellStyle name="Обычный 4 3 2 2 5 3 2" xfId="6339"/>
    <cellStyle name="Обычный 4 3 2 2 5 4" xfId="3523"/>
    <cellStyle name="Обычный 4 3 2 2 5 4 2" xfId="7747"/>
    <cellStyle name="Обычный 4 3 2 2 5 5" xfId="4931"/>
    <cellStyle name="Обычный 4 3 2 2 6" xfId="1058"/>
    <cellStyle name="Обычный 4 3 2 2 6 2" xfId="2467"/>
    <cellStyle name="Обычный 4 3 2 2 6 2 2" xfId="6691"/>
    <cellStyle name="Обычный 4 3 2 2 6 3" xfId="3875"/>
    <cellStyle name="Обычный 4 3 2 2 6 3 2" xfId="8099"/>
    <cellStyle name="Обычный 4 3 2 2 6 4" xfId="5283"/>
    <cellStyle name="Обычный 4 3 2 2 7" xfId="1763"/>
    <cellStyle name="Обычный 4 3 2 2 7 2" xfId="5987"/>
    <cellStyle name="Обычный 4 3 2 2 8" xfId="3171"/>
    <cellStyle name="Обычный 4 3 2 2 8 2" xfId="7395"/>
    <cellStyle name="Обычный 4 3 2 2 9" xfId="4579"/>
    <cellStyle name="Обычный 4 3 2 3" xfId="285"/>
    <cellStyle name="Обычный 4 3 2 3 2" xfId="286"/>
    <cellStyle name="Обычный 4 3 2 3 2 2" xfId="287"/>
    <cellStyle name="Обычный 4 3 2 3 2 2 2" xfId="689"/>
    <cellStyle name="Обычный 4 3 2 3 2 2 2 2" xfId="1420"/>
    <cellStyle name="Обычный 4 3 2 3 2 2 2 2 2" xfId="2829"/>
    <cellStyle name="Обычный 4 3 2 3 2 2 2 2 2 2" xfId="7053"/>
    <cellStyle name="Обычный 4 3 2 3 2 2 2 2 3" xfId="4237"/>
    <cellStyle name="Обычный 4 3 2 3 2 2 2 2 3 2" xfId="8461"/>
    <cellStyle name="Обычный 4 3 2 3 2 2 2 2 4" xfId="5645"/>
    <cellStyle name="Обычный 4 3 2 3 2 2 2 3" xfId="2125"/>
    <cellStyle name="Обычный 4 3 2 3 2 2 2 3 2" xfId="6349"/>
    <cellStyle name="Обычный 4 3 2 3 2 2 2 4" xfId="3533"/>
    <cellStyle name="Обычный 4 3 2 3 2 2 2 4 2" xfId="7757"/>
    <cellStyle name="Обычный 4 3 2 3 2 2 2 5" xfId="4941"/>
    <cellStyle name="Обычный 4 3 2 3 2 2 3" xfId="1068"/>
    <cellStyle name="Обычный 4 3 2 3 2 2 3 2" xfId="2477"/>
    <cellStyle name="Обычный 4 3 2 3 2 2 3 2 2" xfId="6701"/>
    <cellStyle name="Обычный 4 3 2 3 2 2 3 3" xfId="3885"/>
    <cellStyle name="Обычный 4 3 2 3 2 2 3 3 2" xfId="8109"/>
    <cellStyle name="Обычный 4 3 2 3 2 2 3 4" xfId="5293"/>
    <cellStyle name="Обычный 4 3 2 3 2 2 4" xfId="1773"/>
    <cellStyle name="Обычный 4 3 2 3 2 2 4 2" xfId="5997"/>
    <cellStyle name="Обычный 4 3 2 3 2 2 5" xfId="3181"/>
    <cellStyle name="Обычный 4 3 2 3 2 2 5 2" xfId="7405"/>
    <cellStyle name="Обычный 4 3 2 3 2 2 6" xfId="4589"/>
    <cellStyle name="Обычный 4 3 2 3 2 3" xfId="688"/>
    <cellStyle name="Обычный 4 3 2 3 2 3 2" xfId="1419"/>
    <cellStyle name="Обычный 4 3 2 3 2 3 2 2" xfId="2828"/>
    <cellStyle name="Обычный 4 3 2 3 2 3 2 2 2" xfId="7052"/>
    <cellStyle name="Обычный 4 3 2 3 2 3 2 3" xfId="4236"/>
    <cellStyle name="Обычный 4 3 2 3 2 3 2 3 2" xfId="8460"/>
    <cellStyle name="Обычный 4 3 2 3 2 3 2 4" xfId="5644"/>
    <cellStyle name="Обычный 4 3 2 3 2 3 3" xfId="2124"/>
    <cellStyle name="Обычный 4 3 2 3 2 3 3 2" xfId="6348"/>
    <cellStyle name="Обычный 4 3 2 3 2 3 4" xfId="3532"/>
    <cellStyle name="Обычный 4 3 2 3 2 3 4 2" xfId="7756"/>
    <cellStyle name="Обычный 4 3 2 3 2 3 5" xfId="4940"/>
    <cellStyle name="Обычный 4 3 2 3 2 4" xfId="1067"/>
    <cellStyle name="Обычный 4 3 2 3 2 4 2" xfId="2476"/>
    <cellStyle name="Обычный 4 3 2 3 2 4 2 2" xfId="6700"/>
    <cellStyle name="Обычный 4 3 2 3 2 4 3" xfId="3884"/>
    <cellStyle name="Обычный 4 3 2 3 2 4 3 2" xfId="8108"/>
    <cellStyle name="Обычный 4 3 2 3 2 4 4" xfId="5292"/>
    <cellStyle name="Обычный 4 3 2 3 2 5" xfId="1772"/>
    <cellStyle name="Обычный 4 3 2 3 2 5 2" xfId="5996"/>
    <cellStyle name="Обычный 4 3 2 3 2 6" xfId="3180"/>
    <cellStyle name="Обычный 4 3 2 3 2 6 2" xfId="7404"/>
    <cellStyle name="Обычный 4 3 2 3 2 7" xfId="4588"/>
    <cellStyle name="Обычный 4 3 2 3 3" xfId="288"/>
    <cellStyle name="Обычный 4 3 2 3 3 2" xfId="690"/>
    <cellStyle name="Обычный 4 3 2 3 3 2 2" xfId="1421"/>
    <cellStyle name="Обычный 4 3 2 3 3 2 2 2" xfId="2830"/>
    <cellStyle name="Обычный 4 3 2 3 3 2 2 2 2" xfId="7054"/>
    <cellStyle name="Обычный 4 3 2 3 3 2 2 3" xfId="4238"/>
    <cellStyle name="Обычный 4 3 2 3 3 2 2 3 2" xfId="8462"/>
    <cellStyle name="Обычный 4 3 2 3 3 2 2 4" xfId="5646"/>
    <cellStyle name="Обычный 4 3 2 3 3 2 3" xfId="2126"/>
    <cellStyle name="Обычный 4 3 2 3 3 2 3 2" xfId="6350"/>
    <cellStyle name="Обычный 4 3 2 3 3 2 4" xfId="3534"/>
    <cellStyle name="Обычный 4 3 2 3 3 2 4 2" xfId="7758"/>
    <cellStyle name="Обычный 4 3 2 3 3 2 5" xfId="4942"/>
    <cellStyle name="Обычный 4 3 2 3 3 3" xfId="1069"/>
    <cellStyle name="Обычный 4 3 2 3 3 3 2" xfId="2478"/>
    <cellStyle name="Обычный 4 3 2 3 3 3 2 2" xfId="6702"/>
    <cellStyle name="Обычный 4 3 2 3 3 3 3" xfId="3886"/>
    <cellStyle name="Обычный 4 3 2 3 3 3 3 2" xfId="8110"/>
    <cellStyle name="Обычный 4 3 2 3 3 3 4" xfId="5294"/>
    <cellStyle name="Обычный 4 3 2 3 3 4" xfId="1774"/>
    <cellStyle name="Обычный 4 3 2 3 3 4 2" xfId="5998"/>
    <cellStyle name="Обычный 4 3 2 3 3 5" xfId="3182"/>
    <cellStyle name="Обычный 4 3 2 3 3 5 2" xfId="7406"/>
    <cellStyle name="Обычный 4 3 2 3 3 6" xfId="4590"/>
    <cellStyle name="Обычный 4 3 2 3 4" xfId="687"/>
    <cellStyle name="Обычный 4 3 2 3 4 2" xfId="1418"/>
    <cellStyle name="Обычный 4 3 2 3 4 2 2" xfId="2827"/>
    <cellStyle name="Обычный 4 3 2 3 4 2 2 2" xfId="7051"/>
    <cellStyle name="Обычный 4 3 2 3 4 2 3" xfId="4235"/>
    <cellStyle name="Обычный 4 3 2 3 4 2 3 2" xfId="8459"/>
    <cellStyle name="Обычный 4 3 2 3 4 2 4" xfId="5643"/>
    <cellStyle name="Обычный 4 3 2 3 4 3" xfId="2123"/>
    <cellStyle name="Обычный 4 3 2 3 4 3 2" xfId="6347"/>
    <cellStyle name="Обычный 4 3 2 3 4 4" xfId="3531"/>
    <cellStyle name="Обычный 4 3 2 3 4 4 2" xfId="7755"/>
    <cellStyle name="Обычный 4 3 2 3 4 5" xfId="4939"/>
    <cellStyle name="Обычный 4 3 2 3 5" xfId="1066"/>
    <cellStyle name="Обычный 4 3 2 3 5 2" xfId="2475"/>
    <cellStyle name="Обычный 4 3 2 3 5 2 2" xfId="6699"/>
    <cellStyle name="Обычный 4 3 2 3 5 3" xfId="3883"/>
    <cellStyle name="Обычный 4 3 2 3 5 3 2" xfId="8107"/>
    <cellStyle name="Обычный 4 3 2 3 5 4" xfId="5291"/>
    <cellStyle name="Обычный 4 3 2 3 6" xfId="1771"/>
    <cellStyle name="Обычный 4 3 2 3 6 2" xfId="5995"/>
    <cellStyle name="Обычный 4 3 2 3 7" xfId="3179"/>
    <cellStyle name="Обычный 4 3 2 3 7 2" xfId="7403"/>
    <cellStyle name="Обычный 4 3 2 3 8" xfId="4587"/>
    <cellStyle name="Обычный 4 3 2 4" xfId="289"/>
    <cellStyle name="Обычный 4 3 2 4 2" xfId="290"/>
    <cellStyle name="Обычный 4 3 2 4 2 2" xfId="692"/>
    <cellStyle name="Обычный 4 3 2 4 2 2 2" xfId="1423"/>
    <cellStyle name="Обычный 4 3 2 4 2 2 2 2" xfId="2832"/>
    <cellStyle name="Обычный 4 3 2 4 2 2 2 2 2" xfId="7056"/>
    <cellStyle name="Обычный 4 3 2 4 2 2 2 3" xfId="4240"/>
    <cellStyle name="Обычный 4 3 2 4 2 2 2 3 2" xfId="8464"/>
    <cellStyle name="Обычный 4 3 2 4 2 2 2 4" xfId="5648"/>
    <cellStyle name="Обычный 4 3 2 4 2 2 3" xfId="2128"/>
    <cellStyle name="Обычный 4 3 2 4 2 2 3 2" xfId="6352"/>
    <cellStyle name="Обычный 4 3 2 4 2 2 4" xfId="3536"/>
    <cellStyle name="Обычный 4 3 2 4 2 2 4 2" xfId="7760"/>
    <cellStyle name="Обычный 4 3 2 4 2 2 5" xfId="4944"/>
    <cellStyle name="Обычный 4 3 2 4 2 3" xfId="1071"/>
    <cellStyle name="Обычный 4 3 2 4 2 3 2" xfId="2480"/>
    <cellStyle name="Обычный 4 3 2 4 2 3 2 2" xfId="6704"/>
    <cellStyle name="Обычный 4 3 2 4 2 3 3" xfId="3888"/>
    <cellStyle name="Обычный 4 3 2 4 2 3 3 2" xfId="8112"/>
    <cellStyle name="Обычный 4 3 2 4 2 3 4" xfId="5296"/>
    <cellStyle name="Обычный 4 3 2 4 2 4" xfId="1776"/>
    <cellStyle name="Обычный 4 3 2 4 2 4 2" xfId="6000"/>
    <cellStyle name="Обычный 4 3 2 4 2 5" xfId="3184"/>
    <cellStyle name="Обычный 4 3 2 4 2 5 2" xfId="7408"/>
    <cellStyle name="Обычный 4 3 2 4 2 6" xfId="4592"/>
    <cellStyle name="Обычный 4 3 2 4 3" xfId="691"/>
    <cellStyle name="Обычный 4 3 2 4 3 2" xfId="1422"/>
    <cellStyle name="Обычный 4 3 2 4 3 2 2" xfId="2831"/>
    <cellStyle name="Обычный 4 3 2 4 3 2 2 2" xfId="7055"/>
    <cellStyle name="Обычный 4 3 2 4 3 2 3" xfId="4239"/>
    <cellStyle name="Обычный 4 3 2 4 3 2 3 2" xfId="8463"/>
    <cellStyle name="Обычный 4 3 2 4 3 2 4" xfId="5647"/>
    <cellStyle name="Обычный 4 3 2 4 3 3" xfId="2127"/>
    <cellStyle name="Обычный 4 3 2 4 3 3 2" xfId="6351"/>
    <cellStyle name="Обычный 4 3 2 4 3 4" xfId="3535"/>
    <cellStyle name="Обычный 4 3 2 4 3 4 2" xfId="7759"/>
    <cellStyle name="Обычный 4 3 2 4 3 5" xfId="4943"/>
    <cellStyle name="Обычный 4 3 2 4 4" xfId="1070"/>
    <cellStyle name="Обычный 4 3 2 4 4 2" xfId="2479"/>
    <cellStyle name="Обычный 4 3 2 4 4 2 2" xfId="6703"/>
    <cellStyle name="Обычный 4 3 2 4 4 3" xfId="3887"/>
    <cellStyle name="Обычный 4 3 2 4 4 3 2" xfId="8111"/>
    <cellStyle name="Обычный 4 3 2 4 4 4" xfId="5295"/>
    <cellStyle name="Обычный 4 3 2 4 5" xfId="1775"/>
    <cellStyle name="Обычный 4 3 2 4 5 2" xfId="5999"/>
    <cellStyle name="Обычный 4 3 2 4 6" xfId="3183"/>
    <cellStyle name="Обычный 4 3 2 4 6 2" xfId="7407"/>
    <cellStyle name="Обычный 4 3 2 4 7" xfId="4591"/>
    <cellStyle name="Обычный 4 3 2 5" xfId="291"/>
    <cellStyle name="Обычный 4 3 2 5 2" xfId="693"/>
    <cellStyle name="Обычный 4 3 2 5 2 2" xfId="1424"/>
    <cellStyle name="Обычный 4 3 2 5 2 2 2" xfId="2833"/>
    <cellStyle name="Обычный 4 3 2 5 2 2 2 2" xfId="7057"/>
    <cellStyle name="Обычный 4 3 2 5 2 2 3" xfId="4241"/>
    <cellStyle name="Обычный 4 3 2 5 2 2 3 2" xfId="8465"/>
    <cellStyle name="Обычный 4 3 2 5 2 2 4" xfId="5649"/>
    <cellStyle name="Обычный 4 3 2 5 2 3" xfId="2129"/>
    <cellStyle name="Обычный 4 3 2 5 2 3 2" xfId="6353"/>
    <cellStyle name="Обычный 4 3 2 5 2 4" xfId="3537"/>
    <cellStyle name="Обычный 4 3 2 5 2 4 2" xfId="7761"/>
    <cellStyle name="Обычный 4 3 2 5 2 5" xfId="4945"/>
    <cellStyle name="Обычный 4 3 2 5 3" xfId="1072"/>
    <cellStyle name="Обычный 4 3 2 5 3 2" xfId="2481"/>
    <cellStyle name="Обычный 4 3 2 5 3 2 2" xfId="6705"/>
    <cellStyle name="Обычный 4 3 2 5 3 3" xfId="3889"/>
    <cellStyle name="Обычный 4 3 2 5 3 3 2" xfId="8113"/>
    <cellStyle name="Обычный 4 3 2 5 3 4" xfId="5297"/>
    <cellStyle name="Обычный 4 3 2 5 4" xfId="1777"/>
    <cellStyle name="Обычный 4 3 2 5 4 2" xfId="6001"/>
    <cellStyle name="Обычный 4 3 2 5 5" xfId="3185"/>
    <cellStyle name="Обычный 4 3 2 5 5 2" xfId="7409"/>
    <cellStyle name="Обычный 4 3 2 5 6" xfId="4593"/>
    <cellStyle name="Обычный 4 3 2 6" xfId="678"/>
    <cellStyle name="Обычный 4 3 2 6 2" xfId="1409"/>
    <cellStyle name="Обычный 4 3 2 6 2 2" xfId="2818"/>
    <cellStyle name="Обычный 4 3 2 6 2 2 2" xfId="7042"/>
    <cellStyle name="Обычный 4 3 2 6 2 3" xfId="4226"/>
    <cellStyle name="Обычный 4 3 2 6 2 3 2" xfId="8450"/>
    <cellStyle name="Обычный 4 3 2 6 2 4" xfId="5634"/>
    <cellStyle name="Обычный 4 3 2 6 3" xfId="2114"/>
    <cellStyle name="Обычный 4 3 2 6 3 2" xfId="6338"/>
    <cellStyle name="Обычный 4 3 2 6 4" xfId="3522"/>
    <cellStyle name="Обычный 4 3 2 6 4 2" xfId="7746"/>
    <cellStyle name="Обычный 4 3 2 6 5" xfId="4930"/>
    <cellStyle name="Обычный 4 3 2 7" xfId="1057"/>
    <cellStyle name="Обычный 4 3 2 7 2" xfId="2466"/>
    <cellStyle name="Обычный 4 3 2 7 2 2" xfId="6690"/>
    <cellStyle name="Обычный 4 3 2 7 3" xfId="3874"/>
    <cellStyle name="Обычный 4 3 2 7 3 2" xfId="8098"/>
    <cellStyle name="Обычный 4 3 2 7 4" xfId="5282"/>
    <cellStyle name="Обычный 4 3 2 8" xfId="1762"/>
    <cellStyle name="Обычный 4 3 2 8 2" xfId="5986"/>
    <cellStyle name="Обычный 4 3 2 9" xfId="3170"/>
    <cellStyle name="Обычный 4 3 2 9 2" xfId="7394"/>
    <cellStyle name="Обычный 4 3 2_Отчет за 2015 год" xfId="292"/>
    <cellStyle name="Обычный 4 3 3" xfId="293"/>
    <cellStyle name="Обычный 4 3 3 2" xfId="294"/>
    <cellStyle name="Обычный 4 3 3 2 2" xfId="295"/>
    <cellStyle name="Обычный 4 3 3 2 2 2" xfId="296"/>
    <cellStyle name="Обычный 4 3 3 2 2 2 2" xfId="697"/>
    <cellStyle name="Обычный 4 3 3 2 2 2 2 2" xfId="1428"/>
    <cellStyle name="Обычный 4 3 3 2 2 2 2 2 2" xfId="2837"/>
    <cellStyle name="Обычный 4 3 3 2 2 2 2 2 2 2" xfId="7061"/>
    <cellStyle name="Обычный 4 3 3 2 2 2 2 2 3" xfId="4245"/>
    <cellStyle name="Обычный 4 3 3 2 2 2 2 2 3 2" xfId="8469"/>
    <cellStyle name="Обычный 4 3 3 2 2 2 2 2 4" xfId="5653"/>
    <cellStyle name="Обычный 4 3 3 2 2 2 2 3" xfId="2133"/>
    <cellStyle name="Обычный 4 3 3 2 2 2 2 3 2" xfId="6357"/>
    <cellStyle name="Обычный 4 3 3 2 2 2 2 4" xfId="3541"/>
    <cellStyle name="Обычный 4 3 3 2 2 2 2 4 2" xfId="7765"/>
    <cellStyle name="Обычный 4 3 3 2 2 2 2 5" xfId="4949"/>
    <cellStyle name="Обычный 4 3 3 2 2 2 3" xfId="1076"/>
    <cellStyle name="Обычный 4 3 3 2 2 2 3 2" xfId="2485"/>
    <cellStyle name="Обычный 4 3 3 2 2 2 3 2 2" xfId="6709"/>
    <cellStyle name="Обычный 4 3 3 2 2 2 3 3" xfId="3893"/>
    <cellStyle name="Обычный 4 3 3 2 2 2 3 3 2" xfId="8117"/>
    <cellStyle name="Обычный 4 3 3 2 2 2 3 4" xfId="5301"/>
    <cellStyle name="Обычный 4 3 3 2 2 2 4" xfId="1781"/>
    <cellStyle name="Обычный 4 3 3 2 2 2 4 2" xfId="6005"/>
    <cellStyle name="Обычный 4 3 3 2 2 2 5" xfId="3189"/>
    <cellStyle name="Обычный 4 3 3 2 2 2 5 2" xfId="7413"/>
    <cellStyle name="Обычный 4 3 3 2 2 2 6" xfId="4597"/>
    <cellStyle name="Обычный 4 3 3 2 2 3" xfId="696"/>
    <cellStyle name="Обычный 4 3 3 2 2 3 2" xfId="1427"/>
    <cellStyle name="Обычный 4 3 3 2 2 3 2 2" xfId="2836"/>
    <cellStyle name="Обычный 4 3 3 2 2 3 2 2 2" xfId="7060"/>
    <cellStyle name="Обычный 4 3 3 2 2 3 2 3" xfId="4244"/>
    <cellStyle name="Обычный 4 3 3 2 2 3 2 3 2" xfId="8468"/>
    <cellStyle name="Обычный 4 3 3 2 2 3 2 4" xfId="5652"/>
    <cellStyle name="Обычный 4 3 3 2 2 3 3" xfId="2132"/>
    <cellStyle name="Обычный 4 3 3 2 2 3 3 2" xfId="6356"/>
    <cellStyle name="Обычный 4 3 3 2 2 3 4" xfId="3540"/>
    <cellStyle name="Обычный 4 3 3 2 2 3 4 2" xfId="7764"/>
    <cellStyle name="Обычный 4 3 3 2 2 3 5" xfId="4948"/>
    <cellStyle name="Обычный 4 3 3 2 2 4" xfId="1075"/>
    <cellStyle name="Обычный 4 3 3 2 2 4 2" xfId="2484"/>
    <cellStyle name="Обычный 4 3 3 2 2 4 2 2" xfId="6708"/>
    <cellStyle name="Обычный 4 3 3 2 2 4 3" xfId="3892"/>
    <cellStyle name="Обычный 4 3 3 2 2 4 3 2" xfId="8116"/>
    <cellStyle name="Обычный 4 3 3 2 2 4 4" xfId="5300"/>
    <cellStyle name="Обычный 4 3 3 2 2 5" xfId="1780"/>
    <cellStyle name="Обычный 4 3 3 2 2 5 2" xfId="6004"/>
    <cellStyle name="Обычный 4 3 3 2 2 6" xfId="3188"/>
    <cellStyle name="Обычный 4 3 3 2 2 6 2" xfId="7412"/>
    <cellStyle name="Обычный 4 3 3 2 2 7" xfId="4596"/>
    <cellStyle name="Обычный 4 3 3 2 3" xfId="297"/>
    <cellStyle name="Обычный 4 3 3 2 3 2" xfId="698"/>
    <cellStyle name="Обычный 4 3 3 2 3 2 2" xfId="1429"/>
    <cellStyle name="Обычный 4 3 3 2 3 2 2 2" xfId="2838"/>
    <cellStyle name="Обычный 4 3 3 2 3 2 2 2 2" xfId="7062"/>
    <cellStyle name="Обычный 4 3 3 2 3 2 2 3" xfId="4246"/>
    <cellStyle name="Обычный 4 3 3 2 3 2 2 3 2" xfId="8470"/>
    <cellStyle name="Обычный 4 3 3 2 3 2 2 4" xfId="5654"/>
    <cellStyle name="Обычный 4 3 3 2 3 2 3" xfId="2134"/>
    <cellStyle name="Обычный 4 3 3 2 3 2 3 2" xfId="6358"/>
    <cellStyle name="Обычный 4 3 3 2 3 2 4" xfId="3542"/>
    <cellStyle name="Обычный 4 3 3 2 3 2 4 2" xfId="7766"/>
    <cellStyle name="Обычный 4 3 3 2 3 2 5" xfId="4950"/>
    <cellStyle name="Обычный 4 3 3 2 3 3" xfId="1077"/>
    <cellStyle name="Обычный 4 3 3 2 3 3 2" xfId="2486"/>
    <cellStyle name="Обычный 4 3 3 2 3 3 2 2" xfId="6710"/>
    <cellStyle name="Обычный 4 3 3 2 3 3 3" xfId="3894"/>
    <cellStyle name="Обычный 4 3 3 2 3 3 3 2" xfId="8118"/>
    <cellStyle name="Обычный 4 3 3 2 3 3 4" xfId="5302"/>
    <cellStyle name="Обычный 4 3 3 2 3 4" xfId="1782"/>
    <cellStyle name="Обычный 4 3 3 2 3 4 2" xfId="6006"/>
    <cellStyle name="Обычный 4 3 3 2 3 5" xfId="3190"/>
    <cellStyle name="Обычный 4 3 3 2 3 5 2" xfId="7414"/>
    <cellStyle name="Обычный 4 3 3 2 3 6" xfId="4598"/>
    <cellStyle name="Обычный 4 3 3 2 4" xfId="695"/>
    <cellStyle name="Обычный 4 3 3 2 4 2" xfId="1426"/>
    <cellStyle name="Обычный 4 3 3 2 4 2 2" xfId="2835"/>
    <cellStyle name="Обычный 4 3 3 2 4 2 2 2" xfId="7059"/>
    <cellStyle name="Обычный 4 3 3 2 4 2 3" xfId="4243"/>
    <cellStyle name="Обычный 4 3 3 2 4 2 3 2" xfId="8467"/>
    <cellStyle name="Обычный 4 3 3 2 4 2 4" xfId="5651"/>
    <cellStyle name="Обычный 4 3 3 2 4 3" xfId="2131"/>
    <cellStyle name="Обычный 4 3 3 2 4 3 2" xfId="6355"/>
    <cellStyle name="Обычный 4 3 3 2 4 4" xfId="3539"/>
    <cellStyle name="Обычный 4 3 3 2 4 4 2" xfId="7763"/>
    <cellStyle name="Обычный 4 3 3 2 4 5" xfId="4947"/>
    <cellStyle name="Обычный 4 3 3 2 5" xfId="1074"/>
    <cellStyle name="Обычный 4 3 3 2 5 2" xfId="2483"/>
    <cellStyle name="Обычный 4 3 3 2 5 2 2" xfId="6707"/>
    <cellStyle name="Обычный 4 3 3 2 5 3" xfId="3891"/>
    <cellStyle name="Обычный 4 3 3 2 5 3 2" xfId="8115"/>
    <cellStyle name="Обычный 4 3 3 2 5 4" xfId="5299"/>
    <cellStyle name="Обычный 4 3 3 2 6" xfId="1779"/>
    <cellStyle name="Обычный 4 3 3 2 6 2" xfId="6003"/>
    <cellStyle name="Обычный 4 3 3 2 7" xfId="3187"/>
    <cellStyle name="Обычный 4 3 3 2 7 2" xfId="7411"/>
    <cellStyle name="Обычный 4 3 3 2 8" xfId="4595"/>
    <cellStyle name="Обычный 4 3 3 3" xfId="298"/>
    <cellStyle name="Обычный 4 3 3 3 2" xfId="299"/>
    <cellStyle name="Обычный 4 3 3 3 2 2" xfId="700"/>
    <cellStyle name="Обычный 4 3 3 3 2 2 2" xfId="1431"/>
    <cellStyle name="Обычный 4 3 3 3 2 2 2 2" xfId="2840"/>
    <cellStyle name="Обычный 4 3 3 3 2 2 2 2 2" xfId="7064"/>
    <cellStyle name="Обычный 4 3 3 3 2 2 2 3" xfId="4248"/>
    <cellStyle name="Обычный 4 3 3 3 2 2 2 3 2" xfId="8472"/>
    <cellStyle name="Обычный 4 3 3 3 2 2 2 4" xfId="5656"/>
    <cellStyle name="Обычный 4 3 3 3 2 2 3" xfId="2136"/>
    <cellStyle name="Обычный 4 3 3 3 2 2 3 2" xfId="6360"/>
    <cellStyle name="Обычный 4 3 3 3 2 2 4" xfId="3544"/>
    <cellStyle name="Обычный 4 3 3 3 2 2 4 2" xfId="7768"/>
    <cellStyle name="Обычный 4 3 3 3 2 2 5" xfId="4952"/>
    <cellStyle name="Обычный 4 3 3 3 2 3" xfId="1079"/>
    <cellStyle name="Обычный 4 3 3 3 2 3 2" xfId="2488"/>
    <cellStyle name="Обычный 4 3 3 3 2 3 2 2" xfId="6712"/>
    <cellStyle name="Обычный 4 3 3 3 2 3 3" xfId="3896"/>
    <cellStyle name="Обычный 4 3 3 3 2 3 3 2" xfId="8120"/>
    <cellStyle name="Обычный 4 3 3 3 2 3 4" xfId="5304"/>
    <cellStyle name="Обычный 4 3 3 3 2 4" xfId="1784"/>
    <cellStyle name="Обычный 4 3 3 3 2 4 2" xfId="6008"/>
    <cellStyle name="Обычный 4 3 3 3 2 5" xfId="3192"/>
    <cellStyle name="Обычный 4 3 3 3 2 5 2" xfId="7416"/>
    <cellStyle name="Обычный 4 3 3 3 2 6" xfId="4600"/>
    <cellStyle name="Обычный 4 3 3 3 3" xfId="699"/>
    <cellStyle name="Обычный 4 3 3 3 3 2" xfId="1430"/>
    <cellStyle name="Обычный 4 3 3 3 3 2 2" xfId="2839"/>
    <cellStyle name="Обычный 4 3 3 3 3 2 2 2" xfId="7063"/>
    <cellStyle name="Обычный 4 3 3 3 3 2 3" xfId="4247"/>
    <cellStyle name="Обычный 4 3 3 3 3 2 3 2" xfId="8471"/>
    <cellStyle name="Обычный 4 3 3 3 3 2 4" xfId="5655"/>
    <cellStyle name="Обычный 4 3 3 3 3 3" xfId="2135"/>
    <cellStyle name="Обычный 4 3 3 3 3 3 2" xfId="6359"/>
    <cellStyle name="Обычный 4 3 3 3 3 4" xfId="3543"/>
    <cellStyle name="Обычный 4 3 3 3 3 4 2" xfId="7767"/>
    <cellStyle name="Обычный 4 3 3 3 3 5" xfId="4951"/>
    <cellStyle name="Обычный 4 3 3 3 4" xfId="1078"/>
    <cellStyle name="Обычный 4 3 3 3 4 2" xfId="2487"/>
    <cellStyle name="Обычный 4 3 3 3 4 2 2" xfId="6711"/>
    <cellStyle name="Обычный 4 3 3 3 4 3" xfId="3895"/>
    <cellStyle name="Обычный 4 3 3 3 4 3 2" xfId="8119"/>
    <cellStyle name="Обычный 4 3 3 3 4 4" xfId="5303"/>
    <cellStyle name="Обычный 4 3 3 3 5" xfId="1783"/>
    <cellStyle name="Обычный 4 3 3 3 5 2" xfId="6007"/>
    <cellStyle name="Обычный 4 3 3 3 6" xfId="3191"/>
    <cellStyle name="Обычный 4 3 3 3 6 2" xfId="7415"/>
    <cellStyle name="Обычный 4 3 3 3 7" xfId="4599"/>
    <cellStyle name="Обычный 4 3 3 4" xfId="300"/>
    <cellStyle name="Обычный 4 3 3 4 2" xfId="701"/>
    <cellStyle name="Обычный 4 3 3 4 2 2" xfId="1432"/>
    <cellStyle name="Обычный 4 3 3 4 2 2 2" xfId="2841"/>
    <cellStyle name="Обычный 4 3 3 4 2 2 2 2" xfId="7065"/>
    <cellStyle name="Обычный 4 3 3 4 2 2 3" xfId="4249"/>
    <cellStyle name="Обычный 4 3 3 4 2 2 3 2" xfId="8473"/>
    <cellStyle name="Обычный 4 3 3 4 2 2 4" xfId="5657"/>
    <cellStyle name="Обычный 4 3 3 4 2 3" xfId="2137"/>
    <cellStyle name="Обычный 4 3 3 4 2 3 2" xfId="6361"/>
    <cellStyle name="Обычный 4 3 3 4 2 4" xfId="3545"/>
    <cellStyle name="Обычный 4 3 3 4 2 4 2" xfId="7769"/>
    <cellStyle name="Обычный 4 3 3 4 2 5" xfId="4953"/>
    <cellStyle name="Обычный 4 3 3 4 3" xfId="1080"/>
    <cellStyle name="Обычный 4 3 3 4 3 2" xfId="2489"/>
    <cellStyle name="Обычный 4 3 3 4 3 2 2" xfId="6713"/>
    <cellStyle name="Обычный 4 3 3 4 3 3" xfId="3897"/>
    <cellStyle name="Обычный 4 3 3 4 3 3 2" xfId="8121"/>
    <cellStyle name="Обычный 4 3 3 4 3 4" xfId="5305"/>
    <cellStyle name="Обычный 4 3 3 4 4" xfId="1785"/>
    <cellStyle name="Обычный 4 3 3 4 4 2" xfId="6009"/>
    <cellStyle name="Обычный 4 3 3 4 5" xfId="3193"/>
    <cellStyle name="Обычный 4 3 3 4 5 2" xfId="7417"/>
    <cellStyle name="Обычный 4 3 3 4 6" xfId="4601"/>
    <cellStyle name="Обычный 4 3 3 5" xfId="694"/>
    <cellStyle name="Обычный 4 3 3 5 2" xfId="1425"/>
    <cellStyle name="Обычный 4 3 3 5 2 2" xfId="2834"/>
    <cellStyle name="Обычный 4 3 3 5 2 2 2" xfId="7058"/>
    <cellStyle name="Обычный 4 3 3 5 2 3" xfId="4242"/>
    <cellStyle name="Обычный 4 3 3 5 2 3 2" xfId="8466"/>
    <cellStyle name="Обычный 4 3 3 5 2 4" xfId="5650"/>
    <cellStyle name="Обычный 4 3 3 5 3" xfId="2130"/>
    <cellStyle name="Обычный 4 3 3 5 3 2" xfId="6354"/>
    <cellStyle name="Обычный 4 3 3 5 4" xfId="3538"/>
    <cellStyle name="Обычный 4 3 3 5 4 2" xfId="7762"/>
    <cellStyle name="Обычный 4 3 3 5 5" xfId="4946"/>
    <cellStyle name="Обычный 4 3 3 6" xfId="1073"/>
    <cellStyle name="Обычный 4 3 3 6 2" xfId="2482"/>
    <cellStyle name="Обычный 4 3 3 6 2 2" xfId="6706"/>
    <cellStyle name="Обычный 4 3 3 6 3" xfId="3890"/>
    <cellStyle name="Обычный 4 3 3 6 3 2" xfId="8114"/>
    <cellStyle name="Обычный 4 3 3 6 4" xfId="5298"/>
    <cellStyle name="Обычный 4 3 3 7" xfId="1778"/>
    <cellStyle name="Обычный 4 3 3 7 2" xfId="6002"/>
    <cellStyle name="Обычный 4 3 3 8" xfId="3186"/>
    <cellStyle name="Обычный 4 3 3 8 2" xfId="7410"/>
    <cellStyle name="Обычный 4 3 3 9" xfId="4594"/>
    <cellStyle name="Обычный 4 3 4" xfId="301"/>
    <cellStyle name="Обычный 4 3 4 2" xfId="302"/>
    <cellStyle name="Обычный 4 3 4 2 2" xfId="303"/>
    <cellStyle name="Обычный 4 3 4 2 2 2" xfId="704"/>
    <cellStyle name="Обычный 4 3 4 2 2 2 2" xfId="1435"/>
    <cellStyle name="Обычный 4 3 4 2 2 2 2 2" xfId="2844"/>
    <cellStyle name="Обычный 4 3 4 2 2 2 2 2 2" xfId="7068"/>
    <cellStyle name="Обычный 4 3 4 2 2 2 2 3" xfId="4252"/>
    <cellStyle name="Обычный 4 3 4 2 2 2 2 3 2" xfId="8476"/>
    <cellStyle name="Обычный 4 3 4 2 2 2 2 4" xfId="5660"/>
    <cellStyle name="Обычный 4 3 4 2 2 2 3" xfId="2140"/>
    <cellStyle name="Обычный 4 3 4 2 2 2 3 2" xfId="6364"/>
    <cellStyle name="Обычный 4 3 4 2 2 2 4" xfId="3548"/>
    <cellStyle name="Обычный 4 3 4 2 2 2 4 2" xfId="7772"/>
    <cellStyle name="Обычный 4 3 4 2 2 2 5" xfId="4956"/>
    <cellStyle name="Обычный 4 3 4 2 2 3" xfId="1083"/>
    <cellStyle name="Обычный 4 3 4 2 2 3 2" xfId="2492"/>
    <cellStyle name="Обычный 4 3 4 2 2 3 2 2" xfId="6716"/>
    <cellStyle name="Обычный 4 3 4 2 2 3 3" xfId="3900"/>
    <cellStyle name="Обычный 4 3 4 2 2 3 3 2" xfId="8124"/>
    <cellStyle name="Обычный 4 3 4 2 2 3 4" xfId="5308"/>
    <cellStyle name="Обычный 4 3 4 2 2 4" xfId="1788"/>
    <cellStyle name="Обычный 4 3 4 2 2 4 2" xfId="6012"/>
    <cellStyle name="Обычный 4 3 4 2 2 5" xfId="3196"/>
    <cellStyle name="Обычный 4 3 4 2 2 5 2" xfId="7420"/>
    <cellStyle name="Обычный 4 3 4 2 2 6" xfId="4604"/>
    <cellStyle name="Обычный 4 3 4 2 3" xfId="703"/>
    <cellStyle name="Обычный 4 3 4 2 3 2" xfId="1434"/>
    <cellStyle name="Обычный 4 3 4 2 3 2 2" xfId="2843"/>
    <cellStyle name="Обычный 4 3 4 2 3 2 2 2" xfId="7067"/>
    <cellStyle name="Обычный 4 3 4 2 3 2 3" xfId="4251"/>
    <cellStyle name="Обычный 4 3 4 2 3 2 3 2" xfId="8475"/>
    <cellStyle name="Обычный 4 3 4 2 3 2 4" xfId="5659"/>
    <cellStyle name="Обычный 4 3 4 2 3 3" xfId="2139"/>
    <cellStyle name="Обычный 4 3 4 2 3 3 2" xfId="6363"/>
    <cellStyle name="Обычный 4 3 4 2 3 4" xfId="3547"/>
    <cellStyle name="Обычный 4 3 4 2 3 4 2" xfId="7771"/>
    <cellStyle name="Обычный 4 3 4 2 3 5" xfId="4955"/>
    <cellStyle name="Обычный 4 3 4 2 4" xfId="1082"/>
    <cellStyle name="Обычный 4 3 4 2 4 2" xfId="2491"/>
    <cellStyle name="Обычный 4 3 4 2 4 2 2" xfId="6715"/>
    <cellStyle name="Обычный 4 3 4 2 4 3" xfId="3899"/>
    <cellStyle name="Обычный 4 3 4 2 4 3 2" xfId="8123"/>
    <cellStyle name="Обычный 4 3 4 2 4 4" xfId="5307"/>
    <cellStyle name="Обычный 4 3 4 2 5" xfId="1787"/>
    <cellStyle name="Обычный 4 3 4 2 5 2" xfId="6011"/>
    <cellStyle name="Обычный 4 3 4 2 6" xfId="3195"/>
    <cellStyle name="Обычный 4 3 4 2 6 2" xfId="7419"/>
    <cellStyle name="Обычный 4 3 4 2 7" xfId="4603"/>
    <cellStyle name="Обычный 4 3 4 3" xfId="304"/>
    <cellStyle name="Обычный 4 3 4 3 2" xfId="705"/>
    <cellStyle name="Обычный 4 3 4 3 2 2" xfId="1436"/>
    <cellStyle name="Обычный 4 3 4 3 2 2 2" xfId="2845"/>
    <cellStyle name="Обычный 4 3 4 3 2 2 2 2" xfId="7069"/>
    <cellStyle name="Обычный 4 3 4 3 2 2 3" xfId="4253"/>
    <cellStyle name="Обычный 4 3 4 3 2 2 3 2" xfId="8477"/>
    <cellStyle name="Обычный 4 3 4 3 2 2 4" xfId="5661"/>
    <cellStyle name="Обычный 4 3 4 3 2 3" xfId="2141"/>
    <cellStyle name="Обычный 4 3 4 3 2 3 2" xfId="6365"/>
    <cellStyle name="Обычный 4 3 4 3 2 4" xfId="3549"/>
    <cellStyle name="Обычный 4 3 4 3 2 4 2" xfId="7773"/>
    <cellStyle name="Обычный 4 3 4 3 2 5" xfId="4957"/>
    <cellStyle name="Обычный 4 3 4 3 3" xfId="1084"/>
    <cellStyle name="Обычный 4 3 4 3 3 2" xfId="2493"/>
    <cellStyle name="Обычный 4 3 4 3 3 2 2" xfId="6717"/>
    <cellStyle name="Обычный 4 3 4 3 3 3" xfId="3901"/>
    <cellStyle name="Обычный 4 3 4 3 3 3 2" xfId="8125"/>
    <cellStyle name="Обычный 4 3 4 3 3 4" xfId="5309"/>
    <cellStyle name="Обычный 4 3 4 3 4" xfId="1789"/>
    <cellStyle name="Обычный 4 3 4 3 4 2" xfId="6013"/>
    <cellStyle name="Обычный 4 3 4 3 5" xfId="3197"/>
    <cellStyle name="Обычный 4 3 4 3 5 2" xfId="7421"/>
    <cellStyle name="Обычный 4 3 4 3 6" xfId="4605"/>
    <cellStyle name="Обычный 4 3 4 4" xfId="702"/>
    <cellStyle name="Обычный 4 3 4 4 2" xfId="1433"/>
    <cellStyle name="Обычный 4 3 4 4 2 2" xfId="2842"/>
    <cellStyle name="Обычный 4 3 4 4 2 2 2" xfId="7066"/>
    <cellStyle name="Обычный 4 3 4 4 2 3" xfId="4250"/>
    <cellStyle name="Обычный 4 3 4 4 2 3 2" xfId="8474"/>
    <cellStyle name="Обычный 4 3 4 4 2 4" xfId="5658"/>
    <cellStyle name="Обычный 4 3 4 4 3" xfId="2138"/>
    <cellStyle name="Обычный 4 3 4 4 3 2" xfId="6362"/>
    <cellStyle name="Обычный 4 3 4 4 4" xfId="3546"/>
    <cellStyle name="Обычный 4 3 4 4 4 2" xfId="7770"/>
    <cellStyle name="Обычный 4 3 4 4 5" xfId="4954"/>
    <cellStyle name="Обычный 4 3 4 5" xfId="1081"/>
    <cellStyle name="Обычный 4 3 4 5 2" xfId="2490"/>
    <cellStyle name="Обычный 4 3 4 5 2 2" xfId="6714"/>
    <cellStyle name="Обычный 4 3 4 5 3" xfId="3898"/>
    <cellStyle name="Обычный 4 3 4 5 3 2" xfId="8122"/>
    <cellStyle name="Обычный 4 3 4 5 4" xfId="5306"/>
    <cellStyle name="Обычный 4 3 4 6" xfId="1786"/>
    <cellStyle name="Обычный 4 3 4 6 2" xfId="6010"/>
    <cellStyle name="Обычный 4 3 4 7" xfId="3194"/>
    <cellStyle name="Обычный 4 3 4 7 2" xfId="7418"/>
    <cellStyle name="Обычный 4 3 4 8" xfId="4602"/>
    <cellStyle name="Обычный 4 3 5" xfId="305"/>
    <cellStyle name="Обычный 4 3 5 2" xfId="306"/>
    <cellStyle name="Обычный 4 3 5 2 2" xfId="707"/>
    <cellStyle name="Обычный 4 3 5 2 2 2" xfId="1438"/>
    <cellStyle name="Обычный 4 3 5 2 2 2 2" xfId="2847"/>
    <cellStyle name="Обычный 4 3 5 2 2 2 2 2" xfId="7071"/>
    <cellStyle name="Обычный 4 3 5 2 2 2 3" xfId="4255"/>
    <cellStyle name="Обычный 4 3 5 2 2 2 3 2" xfId="8479"/>
    <cellStyle name="Обычный 4 3 5 2 2 2 4" xfId="5663"/>
    <cellStyle name="Обычный 4 3 5 2 2 3" xfId="2143"/>
    <cellStyle name="Обычный 4 3 5 2 2 3 2" xfId="6367"/>
    <cellStyle name="Обычный 4 3 5 2 2 4" xfId="3551"/>
    <cellStyle name="Обычный 4 3 5 2 2 4 2" xfId="7775"/>
    <cellStyle name="Обычный 4 3 5 2 2 5" xfId="4959"/>
    <cellStyle name="Обычный 4 3 5 2 3" xfId="1086"/>
    <cellStyle name="Обычный 4 3 5 2 3 2" xfId="2495"/>
    <cellStyle name="Обычный 4 3 5 2 3 2 2" xfId="6719"/>
    <cellStyle name="Обычный 4 3 5 2 3 3" xfId="3903"/>
    <cellStyle name="Обычный 4 3 5 2 3 3 2" xfId="8127"/>
    <cellStyle name="Обычный 4 3 5 2 3 4" xfId="5311"/>
    <cellStyle name="Обычный 4 3 5 2 4" xfId="1791"/>
    <cellStyle name="Обычный 4 3 5 2 4 2" xfId="6015"/>
    <cellStyle name="Обычный 4 3 5 2 5" xfId="3199"/>
    <cellStyle name="Обычный 4 3 5 2 5 2" xfId="7423"/>
    <cellStyle name="Обычный 4 3 5 2 6" xfId="4607"/>
    <cellStyle name="Обычный 4 3 5 3" xfId="706"/>
    <cellStyle name="Обычный 4 3 5 3 2" xfId="1437"/>
    <cellStyle name="Обычный 4 3 5 3 2 2" xfId="2846"/>
    <cellStyle name="Обычный 4 3 5 3 2 2 2" xfId="7070"/>
    <cellStyle name="Обычный 4 3 5 3 2 3" xfId="4254"/>
    <cellStyle name="Обычный 4 3 5 3 2 3 2" xfId="8478"/>
    <cellStyle name="Обычный 4 3 5 3 2 4" xfId="5662"/>
    <cellStyle name="Обычный 4 3 5 3 3" xfId="2142"/>
    <cellStyle name="Обычный 4 3 5 3 3 2" xfId="6366"/>
    <cellStyle name="Обычный 4 3 5 3 4" xfId="3550"/>
    <cellStyle name="Обычный 4 3 5 3 4 2" xfId="7774"/>
    <cellStyle name="Обычный 4 3 5 3 5" xfId="4958"/>
    <cellStyle name="Обычный 4 3 5 4" xfId="1085"/>
    <cellStyle name="Обычный 4 3 5 4 2" xfId="2494"/>
    <cellStyle name="Обычный 4 3 5 4 2 2" xfId="6718"/>
    <cellStyle name="Обычный 4 3 5 4 3" xfId="3902"/>
    <cellStyle name="Обычный 4 3 5 4 3 2" xfId="8126"/>
    <cellStyle name="Обычный 4 3 5 4 4" xfId="5310"/>
    <cellStyle name="Обычный 4 3 5 5" xfId="1790"/>
    <cellStyle name="Обычный 4 3 5 5 2" xfId="6014"/>
    <cellStyle name="Обычный 4 3 5 6" xfId="3198"/>
    <cellStyle name="Обычный 4 3 5 6 2" xfId="7422"/>
    <cellStyle name="Обычный 4 3 5 7" xfId="4606"/>
    <cellStyle name="Обычный 4 3 6" xfId="307"/>
    <cellStyle name="Обычный 4 3 6 2" xfId="708"/>
    <cellStyle name="Обычный 4 3 6 2 2" xfId="1439"/>
    <cellStyle name="Обычный 4 3 6 2 2 2" xfId="2848"/>
    <cellStyle name="Обычный 4 3 6 2 2 2 2" xfId="7072"/>
    <cellStyle name="Обычный 4 3 6 2 2 3" xfId="4256"/>
    <cellStyle name="Обычный 4 3 6 2 2 3 2" xfId="8480"/>
    <cellStyle name="Обычный 4 3 6 2 2 4" xfId="5664"/>
    <cellStyle name="Обычный 4 3 6 2 3" xfId="2144"/>
    <cellStyle name="Обычный 4 3 6 2 3 2" xfId="6368"/>
    <cellStyle name="Обычный 4 3 6 2 4" xfId="3552"/>
    <cellStyle name="Обычный 4 3 6 2 4 2" xfId="7776"/>
    <cellStyle name="Обычный 4 3 6 2 5" xfId="4960"/>
    <cellStyle name="Обычный 4 3 6 3" xfId="1087"/>
    <cellStyle name="Обычный 4 3 6 3 2" xfId="2496"/>
    <cellStyle name="Обычный 4 3 6 3 2 2" xfId="6720"/>
    <cellStyle name="Обычный 4 3 6 3 3" xfId="3904"/>
    <cellStyle name="Обычный 4 3 6 3 3 2" xfId="8128"/>
    <cellStyle name="Обычный 4 3 6 3 4" xfId="5312"/>
    <cellStyle name="Обычный 4 3 6 4" xfId="1792"/>
    <cellStyle name="Обычный 4 3 6 4 2" xfId="6016"/>
    <cellStyle name="Обычный 4 3 6 5" xfId="3200"/>
    <cellStyle name="Обычный 4 3 6 5 2" xfId="7424"/>
    <cellStyle name="Обычный 4 3 6 6" xfId="4608"/>
    <cellStyle name="Обычный 4 3 7" xfId="677"/>
    <cellStyle name="Обычный 4 3 7 2" xfId="1408"/>
    <cellStyle name="Обычный 4 3 7 2 2" xfId="2817"/>
    <cellStyle name="Обычный 4 3 7 2 2 2" xfId="7041"/>
    <cellStyle name="Обычный 4 3 7 2 3" xfId="4225"/>
    <cellStyle name="Обычный 4 3 7 2 3 2" xfId="8449"/>
    <cellStyle name="Обычный 4 3 7 2 4" xfId="5633"/>
    <cellStyle name="Обычный 4 3 7 3" xfId="2113"/>
    <cellStyle name="Обычный 4 3 7 3 2" xfId="6337"/>
    <cellStyle name="Обычный 4 3 7 4" xfId="3521"/>
    <cellStyle name="Обычный 4 3 7 4 2" xfId="7745"/>
    <cellStyle name="Обычный 4 3 7 5" xfId="4929"/>
    <cellStyle name="Обычный 4 3 8" xfId="1056"/>
    <cellStyle name="Обычный 4 3 8 2" xfId="2465"/>
    <cellStyle name="Обычный 4 3 8 2 2" xfId="6689"/>
    <cellStyle name="Обычный 4 3 8 3" xfId="3873"/>
    <cellStyle name="Обычный 4 3 8 3 2" xfId="8097"/>
    <cellStyle name="Обычный 4 3 8 4" xfId="5281"/>
    <cellStyle name="Обычный 4 3 9" xfId="1761"/>
    <cellStyle name="Обычный 4 3 9 2" xfId="5985"/>
    <cellStyle name="Обычный 4 3_Отчет за 2015 год" xfId="308"/>
    <cellStyle name="Обычный 4 4" xfId="309"/>
    <cellStyle name="Обычный 4 4 10" xfId="4609"/>
    <cellStyle name="Обычный 4 4 2" xfId="310"/>
    <cellStyle name="Обычный 4 4 2 2" xfId="311"/>
    <cellStyle name="Обычный 4 4 2 2 2" xfId="312"/>
    <cellStyle name="Обычный 4 4 2 2 2 2" xfId="313"/>
    <cellStyle name="Обычный 4 4 2 2 2 2 2" xfId="713"/>
    <cellStyle name="Обычный 4 4 2 2 2 2 2 2" xfId="1444"/>
    <cellStyle name="Обычный 4 4 2 2 2 2 2 2 2" xfId="2853"/>
    <cellStyle name="Обычный 4 4 2 2 2 2 2 2 2 2" xfId="7077"/>
    <cellStyle name="Обычный 4 4 2 2 2 2 2 2 3" xfId="4261"/>
    <cellStyle name="Обычный 4 4 2 2 2 2 2 2 3 2" xfId="8485"/>
    <cellStyle name="Обычный 4 4 2 2 2 2 2 2 4" xfId="5669"/>
    <cellStyle name="Обычный 4 4 2 2 2 2 2 3" xfId="2149"/>
    <cellStyle name="Обычный 4 4 2 2 2 2 2 3 2" xfId="6373"/>
    <cellStyle name="Обычный 4 4 2 2 2 2 2 4" xfId="3557"/>
    <cellStyle name="Обычный 4 4 2 2 2 2 2 4 2" xfId="7781"/>
    <cellStyle name="Обычный 4 4 2 2 2 2 2 5" xfId="4965"/>
    <cellStyle name="Обычный 4 4 2 2 2 2 3" xfId="1092"/>
    <cellStyle name="Обычный 4 4 2 2 2 2 3 2" xfId="2501"/>
    <cellStyle name="Обычный 4 4 2 2 2 2 3 2 2" xfId="6725"/>
    <cellStyle name="Обычный 4 4 2 2 2 2 3 3" xfId="3909"/>
    <cellStyle name="Обычный 4 4 2 2 2 2 3 3 2" xfId="8133"/>
    <cellStyle name="Обычный 4 4 2 2 2 2 3 4" xfId="5317"/>
    <cellStyle name="Обычный 4 4 2 2 2 2 4" xfId="1797"/>
    <cellStyle name="Обычный 4 4 2 2 2 2 4 2" xfId="6021"/>
    <cellStyle name="Обычный 4 4 2 2 2 2 5" xfId="3205"/>
    <cellStyle name="Обычный 4 4 2 2 2 2 5 2" xfId="7429"/>
    <cellStyle name="Обычный 4 4 2 2 2 2 6" xfId="4613"/>
    <cellStyle name="Обычный 4 4 2 2 2 3" xfId="712"/>
    <cellStyle name="Обычный 4 4 2 2 2 3 2" xfId="1443"/>
    <cellStyle name="Обычный 4 4 2 2 2 3 2 2" xfId="2852"/>
    <cellStyle name="Обычный 4 4 2 2 2 3 2 2 2" xfId="7076"/>
    <cellStyle name="Обычный 4 4 2 2 2 3 2 3" xfId="4260"/>
    <cellStyle name="Обычный 4 4 2 2 2 3 2 3 2" xfId="8484"/>
    <cellStyle name="Обычный 4 4 2 2 2 3 2 4" xfId="5668"/>
    <cellStyle name="Обычный 4 4 2 2 2 3 3" xfId="2148"/>
    <cellStyle name="Обычный 4 4 2 2 2 3 3 2" xfId="6372"/>
    <cellStyle name="Обычный 4 4 2 2 2 3 4" xfId="3556"/>
    <cellStyle name="Обычный 4 4 2 2 2 3 4 2" xfId="7780"/>
    <cellStyle name="Обычный 4 4 2 2 2 3 5" xfId="4964"/>
    <cellStyle name="Обычный 4 4 2 2 2 4" xfId="1091"/>
    <cellStyle name="Обычный 4 4 2 2 2 4 2" xfId="2500"/>
    <cellStyle name="Обычный 4 4 2 2 2 4 2 2" xfId="6724"/>
    <cellStyle name="Обычный 4 4 2 2 2 4 3" xfId="3908"/>
    <cellStyle name="Обычный 4 4 2 2 2 4 3 2" xfId="8132"/>
    <cellStyle name="Обычный 4 4 2 2 2 4 4" xfId="5316"/>
    <cellStyle name="Обычный 4 4 2 2 2 5" xfId="1796"/>
    <cellStyle name="Обычный 4 4 2 2 2 5 2" xfId="6020"/>
    <cellStyle name="Обычный 4 4 2 2 2 6" xfId="3204"/>
    <cellStyle name="Обычный 4 4 2 2 2 6 2" xfId="7428"/>
    <cellStyle name="Обычный 4 4 2 2 2 7" xfId="4612"/>
    <cellStyle name="Обычный 4 4 2 2 3" xfId="314"/>
    <cellStyle name="Обычный 4 4 2 2 3 2" xfId="714"/>
    <cellStyle name="Обычный 4 4 2 2 3 2 2" xfId="1445"/>
    <cellStyle name="Обычный 4 4 2 2 3 2 2 2" xfId="2854"/>
    <cellStyle name="Обычный 4 4 2 2 3 2 2 2 2" xfId="7078"/>
    <cellStyle name="Обычный 4 4 2 2 3 2 2 3" xfId="4262"/>
    <cellStyle name="Обычный 4 4 2 2 3 2 2 3 2" xfId="8486"/>
    <cellStyle name="Обычный 4 4 2 2 3 2 2 4" xfId="5670"/>
    <cellStyle name="Обычный 4 4 2 2 3 2 3" xfId="2150"/>
    <cellStyle name="Обычный 4 4 2 2 3 2 3 2" xfId="6374"/>
    <cellStyle name="Обычный 4 4 2 2 3 2 4" xfId="3558"/>
    <cellStyle name="Обычный 4 4 2 2 3 2 4 2" xfId="7782"/>
    <cellStyle name="Обычный 4 4 2 2 3 2 5" xfId="4966"/>
    <cellStyle name="Обычный 4 4 2 2 3 3" xfId="1093"/>
    <cellStyle name="Обычный 4 4 2 2 3 3 2" xfId="2502"/>
    <cellStyle name="Обычный 4 4 2 2 3 3 2 2" xfId="6726"/>
    <cellStyle name="Обычный 4 4 2 2 3 3 3" xfId="3910"/>
    <cellStyle name="Обычный 4 4 2 2 3 3 3 2" xfId="8134"/>
    <cellStyle name="Обычный 4 4 2 2 3 3 4" xfId="5318"/>
    <cellStyle name="Обычный 4 4 2 2 3 4" xfId="1798"/>
    <cellStyle name="Обычный 4 4 2 2 3 4 2" xfId="6022"/>
    <cellStyle name="Обычный 4 4 2 2 3 5" xfId="3206"/>
    <cellStyle name="Обычный 4 4 2 2 3 5 2" xfId="7430"/>
    <cellStyle name="Обычный 4 4 2 2 3 6" xfId="4614"/>
    <cellStyle name="Обычный 4 4 2 2 4" xfId="711"/>
    <cellStyle name="Обычный 4 4 2 2 4 2" xfId="1442"/>
    <cellStyle name="Обычный 4 4 2 2 4 2 2" xfId="2851"/>
    <cellStyle name="Обычный 4 4 2 2 4 2 2 2" xfId="7075"/>
    <cellStyle name="Обычный 4 4 2 2 4 2 3" xfId="4259"/>
    <cellStyle name="Обычный 4 4 2 2 4 2 3 2" xfId="8483"/>
    <cellStyle name="Обычный 4 4 2 2 4 2 4" xfId="5667"/>
    <cellStyle name="Обычный 4 4 2 2 4 3" xfId="2147"/>
    <cellStyle name="Обычный 4 4 2 2 4 3 2" xfId="6371"/>
    <cellStyle name="Обычный 4 4 2 2 4 4" xfId="3555"/>
    <cellStyle name="Обычный 4 4 2 2 4 4 2" xfId="7779"/>
    <cellStyle name="Обычный 4 4 2 2 4 5" xfId="4963"/>
    <cellStyle name="Обычный 4 4 2 2 5" xfId="1090"/>
    <cellStyle name="Обычный 4 4 2 2 5 2" xfId="2499"/>
    <cellStyle name="Обычный 4 4 2 2 5 2 2" xfId="6723"/>
    <cellStyle name="Обычный 4 4 2 2 5 3" xfId="3907"/>
    <cellStyle name="Обычный 4 4 2 2 5 3 2" xfId="8131"/>
    <cellStyle name="Обычный 4 4 2 2 5 4" xfId="5315"/>
    <cellStyle name="Обычный 4 4 2 2 6" xfId="1795"/>
    <cellStyle name="Обычный 4 4 2 2 6 2" xfId="6019"/>
    <cellStyle name="Обычный 4 4 2 2 7" xfId="3203"/>
    <cellStyle name="Обычный 4 4 2 2 7 2" xfId="7427"/>
    <cellStyle name="Обычный 4 4 2 2 8" xfId="4611"/>
    <cellStyle name="Обычный 4 4 2 3" xfId="315"/>
    <cellStyle name="Обычный 4 4 2 3 2" xfId="316"/>
    <cellStyle name="Обычный 4 4 2 3 2 2" xfId="716"/>
    <cellStyle name="Обычный 4 4 2 3 2 2 2" xfId="1447"/>
    <cellStyle name="Обычный 4 4 2 3 2 2 2 2" xfId="2856"/>
    <cellStyle name="Обычный 4 4 2 3 2 2 2 2 2" xfId="7080"/>
    <cellStyle name="Обычный 4 4 2 3 2 2 2 3" xfId="4264"/>
    <cellStyle name="Обычный 4 4 2 3 2 2 2 3 2" xfId="8488"/>
    <cellStyle name="Обычный 4 4 2 3 2 2 2 4" xfId="5672"/>
    <cellStyle name="Обычный 4 4 2 3 2 2 3" xfId="2152"/>
    <cellStyle name="Обычный 4 4 2 3 2 2 3 2" xfId="6376"/>
    <cellStyle name="Обычный 4 4 2 3 2 2 4" xfId="3560"/>
    <cellStyle name="Обычный 4 4 2 3 2 2 4 2" xfId="7784"/>
    <cellStyle name="Обычный 4 4 2 3 2 2 5" xfId="4968"/>
    <cellStyle name="Обычный 4 4 2 3 2 3" xfId="1095"/>
    <cellStyle name="Обычный 4 4 2 3 2 3 2" xfId="2504"/>
    <cellStyle name="Обычный 4 4 2 3 2 3 2 2" xfId="6728"/>
    <cellStyle name="Обычный 4 4 2 3 2 3 3" xfId="3912"/>
    <cellStyle name="Обычный 4 4 2 3 2 3 3 2" xfId="8136"/>
    <cellStyle name="Обычный 4 4 2 3 2 3 4" xfId="5320"/>
    <cellStyle name="Обычный 4 4 2 3 2 4" xfId="1800"/>
    <cellStyle name="Обычный 4 4 2 3 2 4 2" xfId="6024"/>
    <cellStyle name="Обычный 4 4 2 3 2 5" xfId="3208"/>
    <cellStyle name="Обычный 4 4 2 3 2 5 2" xfId="7432"/>
    <cellStyle name="Обычный 4 4 2 3 2 6" xfId="4616"/>
    <cellStyle name="Обычный 4 4 2 3 3" xfId="715"/>
    <cellStyle name="Обычный 4 4 2 3 3 2" xfId="1446"/>
    <cellStyle name="Обычный 4 4 2 3 3 2 2" xfId="2855"/>
    <cellStyle name="Обычный 4 4 2 3 3 2 2 2" xfId="7079"/>
    <cellStyle name="Обычный 4 4 2 3 3 2 3" xfId="4263"/>
    <cellStyle name="Обычный 4 4 2 3 3 2 3 2" xfId="8487"/>
    <cellStyle name="Обычный 4 4 2 3 3 2 4" xfId="5671"/>
    <cellStyle name="Обычный 4 4 2 3 3 3" xfId="2151"/>
    <cellStyle name="Обычный 4 4 2 3 3 3 2" xfId="6375"/>
    <cellStyle name="Обычный 4 4 2 3 3 4" xfId="3559"/>
    <cellStyle name="Обычный 4 4 2 3 3 4 2" xfId="7783"/>
    <cellStyle name="Обычный 4 4 2 3 3 5" xfId="4967"/>
    <cellStyle name="Обычный 4 4 2 3 4" xfId="1094"/>
    <cellStyle name="Обычный 4 4 2 3 4 2" xfId="2503"/>
    <cellStyle name="Обычный 4 4 2 3 4 2 2" xfId="6727"/>
    <cellStyle name="Обычный 4 4 2 3 4 3" xfId="3911"/>
    <cellStyle name="Обычный 4 4 2 3 4 3 2" xfId="8135"/>
    <cellStyle name="Обычный 4 4 2 3 4 4" xfId="5319"/>
    <cellStyle name="Обычный 4 4 2 3 5" xfId="1799"/>
    <cellStyle name="Обычный 4 4 2 3 5 2" xfId="6023"/>
    <cellStyle name="Обычный 4 4 2 3 6" xfId="3207"/>
    <cellStyle name="Обычный 4 4 2 3 6 2" xfId="7431"/>
    <cellStyle name="Обычный 4 4 2 3 7" xfId="4615"/>
    <cellStyle name="Обычный 4 4 2 4" xfId="317"/>
    <cellStyle name="Обычный 4 4 2 4 2" xfId="717"/>
    <cellStyle name="Обычный 4 4 2 4 2 2" xfId="1448"/>
    <cellStyle name="Обычный 4 4 2 4 2 2 2" xfId="2857"/>
    <cellStyle name="Обычный 4 4 2 4 2 2 2 2" xfId="7081"/>
    <cellStyle name="Обычный 4 4 2 4 2 2 3" xfId="4265"/>
    <cellStyle name="Обычный 4 4 2 4 2 2 3 2" xfId="8489"/>
    <cellStyle name="Обычный 4 4 2 4 2 2 4" xfId="5673"/>
    <cellStyle name="Обычный 4 4 2 4 2 3" xfId="2153"/>
    <cellStyle name="Обычный 4 4 2 4 2 3 2" xfId="6377"/>
    <cellStyle name="Обычный 4 4 2 4 2 4" xfId="3561"/>
    <cellStyle name="Обычный 4 4 2 4 2 4 2" xfId="7785"/>
    <cellStyle name="Обычный 4 4 2 4 2 5" xfId="4969"/>
    <cellStyle name="Обычный 4 4 2 4 3" xfId="1096"/>
    <cellStyle name="Обычный 4 4 2 4 3 2" xfId="2505"/>
    <cellStyle name="Обычный 4 4 2 4 3 2 2" xfId="6729"/>
    <cellStyle name="Обычный 4 4 2 4 3 3" xfId="3913"/>
    <cellStyle name="Обычный 4 4 2 4 3 3 2" xfId="8137"/>
    <cellStyle name="Обычный 4 4 2 4 3 4" xfId="5321"/>
    <cellStyle name="Обычный 4 4 2 4 4" xfId="1801"/>
    <cellStyle name="Обычный 4 4 2 4 4 2" xfId="6025"/>
    <cellStyle name="Обычный 4 4 2 4 5" xfId="3209"/>
    <cellStyle name="Обычный 4 4 2 4 5 2" xfId="7433"/>
    <cellStyle name="Обычный 4 4 2 4 6" xfId="4617"/>
    <cellStyle name="Обычный 4 4 2 5" xfId="710"/>
    <cellStyle name="Обычный 4 4 2 5 2" xfId="1441"/>
    <cellStyle name="Обычный 4 4 2 5 2 2" xfId="2850"/>
    <cellStyle name="Обычный 4 4 2 5 2 2 2" xfId="7074"/>
    <cellStyle name="Обычный 4 4 2 5 2 3" xfId="4258"/>
    <cellStyle name="Обычный 4 4 2 5 2 3 2" xfId="8482"/>
    <cellStyle name="Обычный 4 4 2 5 2 4" xfId="5666"/>
    <cellStyle name="Обычный 4 4 2 5 3" xfId="2146"/>
    <cellStyle name="Обычный 4 4 2 5 3 2" xfId="6370"/>
    <cellStyle name="Обычный 4 4 2 5 4" xfId="3554"/>
    <cellStyle name="Обычный 4 4 2 5 4 2" xfId="7778"/>
    <cellStyle name="Обычный 4 4 2 5 5" xfId="4962"/>
    <cellStyle name="Обычный 4 4 2 6" xfId="1089"/>
    <cellStyle name="Обычный 4 4 2 6 2" xfId="2498"/>
    <cellStyle name="Обычный 4 4 2 6 2 2" xfId="6722"/>
    <cellStyle name="Обычный 4 4 2 6 3" xfId="3906"/>
    <cellStyle name="Обычный 4 4 2 6 3 2" xfId="8130"/>
    <cellStyle name="Обычный 4 4 2 6 4" xfId="5314"/>
    <cellStyle name="Обычный 4 4 2 7" xfId="1794"/>
    <cellStyle name="Обычный 4 4 2 7 2" xfId="6018"/>
    <cellStyle name="Обычный 4 4 2 8" xfId="3202"/>
    <cellStyle name="Обычный 4 4 2 8 2" xfId="7426"/>
    <cellStyle name="Обычный 4 4 2 9" xfId="4610"/>
    <cellStyle name="Обычный 4 4 3" xfId="318"/>
    <cellStyle name="Обычный 4 4 3 2" xfId="319"/>
    <cellStyle name="Обычный 4 4 3 2 2" xfId="320"/>
    <cellStyle name="Обычный 4 4 3 2 2 2" xfId="720"/>
    <cellStyle name="Обычный 4 4 3 2 2 2 2" xfId="1451"/>
    <cellStyle name="Обычный 4 4 3 2 2 2 2 2" xfId="2860"/>
    <cellStyle name="Обычный 4 4 3 2 2 2 2 2 2" xfId="7084"/>
    <cellStyle name="Обычный 4 4 3 2 2 2 2 3" xfId="4268"/>
    <cellStyle name="Обычный 4 4 3 2 2 2 2 3 2" xfId="8492"/>
    <cellStyle name="Обычный 4 4 3 2 2 2 2 4" xfId="5676"/>
    <cellStyle name="Обычный 4 4 3 2 2 2 3" xfId="2156"/>
    <cellStyle name="Обычный 4 4 3 2 2 2 3 2" xfId="6380"/>
    <cellStyle name="Обычный 4 4 3 2 2 2 4" xfId="3564"/>
    <cellStyle name="Обычный 4 4 3 2 2 2 4 2" xfId="7788"/>
    <cellStyle name="Обычный 4 4 3 2 2 2 5" xfId="4972"/>
    <cellStyle name="Обычный 4 4 3 2 2 3" xfId="1099"/>
    <cellStyle name="Обычный 4 4 3 2 2 3 2" xfId="2508"/>
    <cellStyle name="Обычный 4 4 3 2 2 3 2 2" xfId="6732"/>
    <cellStyle name="Обычный 4 4 3 2 2 3 3" xfId="3916"/>
    <cellStyle name="Обычный 4 4 3 2 2 3 3 2" xfId="8140"/>
    <cellStyle name="Обычный 4 4 3 2 2 3 4" xfId="5324"/>
    <cellStyle name="Обычный 4 4 3 2 2 4" xfId="1804"/>
    <cellStyle name="Обычный 4 4 3 2 2 4 2" xfId="6028"/>
    <cellStyle name="Обычный 4 4 3 2 2 5" xfId="3212"/>
    <cellStyle name="Обычный 4 4 3 2 2 5 2" xfId="7436"/>
    <cellStyle name="Обычный 4 4 3 2 2 6" xfId="4620"/>
    <cellStyle name="Обычный 4 4 3 2 3" xfId="719"/>
    <cellStyle name="Обычный 4 4 3 2 3 2" xfId="1450"/>
    <cellStyle name="Обычный 4 4 3 2 3 2 2" xfId="2859"/>
    <cellStyle name="Обычный 4 4 3 2 3 2 2 2" xfId="7083"/>
    <cellStyle name="Обычный 4 4 3 2 3 2 3" xfId="4267"/>
    <cellStyle name="Обычный 4 4 3 2 3 2 3 2" xfId="8491"/>
    <cellStyle name="Обычный 4 4 3 2 3 2 4" xfId="5675"/>
    <cellStyle name="Обычный 4 4 3 2 3 3" xfId="2155"/>
    <cellStyle name="Обычный 4 4 3 2 3 3 2" xfId="6379"/>
    <cellStyle name="Обычный 4 4 3 2 3 4" xfId="3563"/>
    <cellStyle name="Обычный 4 4 3 2 3 4 2" xfId="7787"/>
    <cellStyle name="Обычный 4 4 3 2 3 5" xfId="4971"/>
    <cellStyle name="Обычный 4 4 3 2 4" xfId="1098"/>
    <cellStyle name="Обычный 4 4 3 2 4 2" xfId="2507"/>
    <cellStyle name="Обычный 4 4 3 2 4 2 2" xfId="6731"/>
    <cellStyle name="Обычный 4 4 3 2 4 3" xfId="3915"/>
    <cellStyle name="Обычный 4 4 3 2 4 3 2" xfId="8139"/>
    <cellStyle name="Обычный 4 4 3 2 4 4" xfId="5323"/>
    <cellStyle name="Обычный 4 4 3 2 5" xfId="1803"/>
    <cellStyle name="Обычный 4 4 3 2 5 2" xfId="6027"/>
    <cellStyle name="Обычный 4 4 3 2 6" xfId="3211"/>
    <cellStyle name="Обычный 4 4 3 2 6 2" xfId="7435"/>
    <cellStyle name="Обычный 4 4 3 2 7" xfId="4619"/>
    <cellStyle name="Обычный 4 4 3 3" xfId="321"/>
    <cellStyle name="Обычный 4 4 3 3 2" xfId="721"/>
    <cellStyle name="Обычный 4 4 3 3 2 2" xfId="1452"/>
    <cellStyle name="Обычный 4 4 3 3 2 2 2" xfId="2861"/>
    <cellStyle name="Обычный 4 4 3 3 2 2 2 2" xfId="7085"/>
    <cellStyle name="Обычный 4 4 3 3 2 2 3" xfId="4269"/>
    <cellStyle name="Обычный 4 4 3 3 2 2 3 2" xfId="8493"/>
    <cellStyle name="Обычный 4 4 3 3 2 2 4" xfId="5677"/>
    <cellStyle name="Обычный 4 4 3 3 2 3" xfId="2157"/>
    <cellStyle name="Обычный 4 4 3 3 2 3 2" xfId="6381"/>
    <cellStyle name="Обычный 4 4 3 3 2 4" xfId="3565"/>
    <cellStyle name="Обычный 4 4 3 3 2 4 2" xfId="7789"/>
    <cellStyle name="Обычный 4 4 3 3 2 5" xfId="4973"/>
    <cellStyle name="Обычный 4 4 3 3 3" xfId="1100"/>
    <cellStyle name="Обычный 4 4 3 3 3 2" xfId="2509"/>
    <cellStyle name="Обычный 4 4 3 3 3 2 2" xfId="6733"/>
    <cellStyle name="Обычный 4 4 3 3 3 3" xfId="3917"/>
    <cellStyle name="Обычный 4 4 3 3 3 3 2" xfId="8141"/>
    <cellStyle name="Обычный 4 4 3 3 3 4" xfId="5325"/>
    <cellStyle name="Обычный 4 4 3 3 4" xfId="1805"/>
    <cellStyle name="Обычный 4 4 3 3 4 2" xfId="6029"/>
    <cellStyle name="Обычный 4 4 3 3 5" xfId="3213"/>
    <cellStyle name="Обычный 4 4 3 3 5 2" xfId="7437"/>
    <cellStyle name="Обычный 4 4 3 3 6" xfId="4621"/>
    <cellStyle name="Обычный 4 4 3 4" xfId="718"/>
    <cellStyle name="Обычный 4 4 3 4 2" xfId="1449"/>
    <cellStyle name="Обычный 4 4 3 4 2 2" xfId="2858"/>
    <cellStyle name="Обычный 4 4 3 4 2 2 2" xfId="7082"/>
    <cellStyle name="Обычный 4 4 3 4 2 3" xfId="4266"/>
    <cellStyle name="Обычный 4 4 3 4 2 3 2" xfId="8490"/>
    <cellStyle name="Обычный 4 4 3 4 2 4" xfId="5674"/>
    <cellStyle name="Обычный 4 4 3 4 3" xfId="2154"/>
    <cellStyle name="Обычный 4 4 3 4 3 2" xfId="6378"/>
    <cellStyle name="Обычный 4 4 3 4 4" xfId="3562"/>
    <cellStyle name="Обычный 4 4 3 4 4 2" xfId="7786"/>
    <cellStyle name="Обычный 4 4 3 4 5" xfId="4970"/>
    <cellStyle name="Обычный 4 4 3 5" xfId="1097"/>
    <cellStyle name="Обычный 4 4 3 5 2" xfId="2506"/>
    <cellStyle name="Обычный 4 4 3 5 2 2" xfId="6730"/>
    <cellStyle name="Обычный 4 4 3 5 3" xfId="3914"/>
    <cellStyle name="Обычный 4 4 3 5 3 2" xfId="8138"/>
    <cellStyle name="Обычный 4 4 3 5 4" xfId="5322"/>
    <cellStyle name="Обычный 4 4 3 6" xfId="1802"/>
    <cellStyle name="Обычный 4 4 3 6 2" xfId="6026"/>
    <cellStyle name="Обычный 4 4 3 7" xfId="3210"/>
    <cellStyle name="Обычный 4 4 3 7 2" xfId="7434"/>
    <cellStyle name="Обычный 4 4 3 8" xfId="4618"/>
    <cellStyle name="Обычный 4 4 4" xfId="322"/>
    <cellStyle name="Обычный 4 4 4 2" xfId="323"/>
    <cellStyle name="Обычный 4 4 4 2 2" xfId="723"/>
    <cellStyle name="Обычный 4 4 4 2 2 2" xfId="1454"/>
    <cellStyle name="Обычный 4 4 4 2 2 2 2" xfId="2863"/>
    <cellStyle name="Обычный 4 4 4 2 2 2 2 2" xfId="7087"/>
    <cellStyle name="Обычный 4 4 4 2 2 2 3" xfId="4271"/>
    <cellStyle name="Обычный 4 4 4 2 2 2 3 2" xfId="8495"/>
    <cellStyle name="Обычный 4 4 4 2 2 2 4" xfId="5679"/>
    <cellStyle name="Обычный 4 4 4 2 2 3" xfId="2159"/>
    <cellStyle name="Обычный 4 4 4 2 2 3 2" xfId="6383"/>
    <cellStyle name="Обычный 4 4 4 2 2 4" xfId="3567"/>
    <cellStyle name="Обычный 4 4 4 2 2 4 2" xfId="7791"/>
    <cellStyle name="Обычный 4 4 4 2 2 5" xfId="4975"/>
    <cellStyle name="Обычный 4 4 4 2 3" xfId="1102"/>
    <cellStyle name="Обычный 4 4 4 2 3 2" xfId="2511"/>
    <cellStyle name="Обычный 4 4 4 2 3 2 2" xfId="6735"/>
    <cellStyle name="Обычный 4 4 4 2 3 3" xfId="3919"/>
    <cellStyle name="Обычный 4 4 4 2 3 3 2" xfId="8143"/>
    <cellStyle name="Обычный 4 4 4 2 3 4" xfId="5327"/>
    <cellStyle name="Обычный 4 4 4 2 4" xfId="1807"/>
    <cellStyle name="Обычный 4 4 4 2 4 2" xfId="6031"/>
    <cellStyle name="Обычный 4 4 4 2 5" xfId="3215"/>
    <cellStyle name="Обычный 4 4 4 2 5 2" xfId="7439"/>
    <cellStyle name="Обычный 4 4 4 2 6" xfId="4623"/>
    <cellStyle name="Обычный 4 4 4 3" xfId="722"/>
    <cellStyle name="Обычный 4 4 4 3 2" xfId="1453"/>
    <cellStyle name="Обычный 4 4 4 3 2 2" xfId="2862"/>
    <cellStyle name="Обычный 4 4 4 3 2 2 2" xfId="7086"/>
    <cellStyle name="Обычный 4 4 4 3 2 3" xfId="4270"/>
    <cellStyle name="Обычный 4 4 4 3 2 3 2" xfId="8494"/>
    <cellStyle name="Обычный 4 4 4 3 2 4" xfId="5678"/>
    <cellStyle name="Обычный 4 4 4 3 3" xfId="2158"/>
    <cellStyle name="Обычный 4 4 4 3 3 2" xfId="6382"/>
    <cellStyle name="Обычный 4 4 4 3 4" xfId="3566"/>
    <cellStyle name="Обычный 4 4 4 3 4 2" xfId="7790"/>
    <cellStyle name="Обычный 4 4 4 3 5" xfId="4974"/>
    <cellStyle name="Обычный 4 4 4 4" xfId="1101"/>
    <cellStyle name="Обычный 4 4 4 4 2" xfId="2510"/>
    <cellStyle name="Обычный 4 4 4 4 2 2" xfId="6734"/>
    <cellStyle name="Обычный 4 4 4 4 3" xfId="3918"/>
    <cellStyle name="Обычный 4 4 4 4 3 2" xfId="8142"/>
    <cellStyle name="Обычный 4 4 4 4 4" xfId="5326"/>
    <cellStyle name="Обычный 4 4 4 5" xfId="1806"/>
    <cellStyle name="Обычный 4 4 4 5 2" xfId="6030"/>
    <cellStyle name="Обычный 4 4 4 6" xfId="3214"/>
    <cellStyle name="Обычный 4 4 4 6 2" xfId="7438"/>
    <cellStyle name="Обычный 4 4 4 7" xfId="4622"/>
    <cellStyle name="Обычный 4 4 5" xfId="324"/>
    <cellStyle name="Обычный 4 4 5 2" xfId="724"/>
    <cellStyle name="Обычный 4 4 5 2 2" xfId="1455"/>
    <cellStyle name="Обычный 4 4 5 2 2 2" xfId="2864"/>
    <cellStyle name="Обычный 4 4 5 2 2 2 2" xfId="7088"/>
    <cellStyle name="Обычный 4 4 5 2 2 3" xfId="4272"/>
    <cellStyle name="Обычный 4 4 5 2 2 3 2" xfId="8496"/>
    <cellStyle name="Обычный 4 4 5 2 2 4" xfId="5680"/>
    <cellStyle name="Обычный 4 4 5 2 3" xfId="2160"/>
    <cellStyle name="Обычный 4 4 5 2 3 2" xfId="6384"/>
    <cellStyle name="Обычный 4 4 5 2 4" xfId="3568"/>
    <cellStyle name="Обычный 4 4 5 2 4 2" xfId="7792"/>
    <cellStyle name="Обычный 4 4 5 2 5" xfId="4976"/>
    <cellStyle name="Обычный 4 4 5 3" xfId="1103"/>
    <cellStyle name="Обычный 4 4 5 3 2" xfId="2512"/>
    <cellStyle name="Обычный 4 4 5 3 2 2" xfId="6736"/>
    <cellStyle name="Обычный 4 4 5 3 3" xfId="3920"/>
    <cellStyle name="Обычный 4 4 5 3 3 2" xfId="8144"/>
    <cellStyle name="Обычный 4 4 5 3 4" xfId="5328"/>
    <cellStyle name="Обычный 4 4 5 4" xfId="1808"/>
    <cellStyle name="Обычный 4 4 5 4 2" xfId="6032"/>
    <cellStyle name="Обычный 4 4 5 5" xfId="3216"/>
    <cellStyle name="Обычный 4 4 5 5 2" xfId="7440"/>
    <cellStyle name="Обычный 4 4 5 6" xfId="4624"/>
    <cellStyle name="Обычный 4 4 6" xfId="709"/>
    <cellStyle name="Обычный 4 4 6 2" xfId="1440"/>
    <cellStyle name="Обычный 4 4 6 2 2" xfId="2849"/>
    <cellStyle name="Обычный 4 4 6 2 2 2" xfId="7073"/>
    <cellStyle name="Обычный 4 4 6 2 3" xfId="4257"/>
    <cellStyle name="Обычный 4 4 6 2 3 2" xfId="8481"/>
    <cellStyle name="Обычный 4 4 6 2 4" xfId="5665"/>
    <cellStyle name="Обычный 4 4 6 3" xfId="2145"/>
    <cellStyle name="Обычный 4 4 6 3 2" xfId="6369"/>
    <cellStyle name="Обычный 4 4 6 4" xfId="3553"/>
    <cellStyle name="Обычный 4 4 6 4 2" xfId="7777"/>
    <cellStyle name="Обычный 4 4 6 5" xfId="4961"/>
    <cellStyle name="Обычный 4 4 7" xfId="1088"/>
    <cellStyle name="Обычный 4 4 7 2" xfId="2497"/>
    <cellStyle name="Обычный 4 4 7 2 2" xfId="6721"/>
    <cellStyle name="Обычный 4 4 7 3" xfId="3905"/>
    <cellStyle name="Обычный 4 4 7 3 2" xfId="8129"/>
    <cellStyle name="Обычный 4 4 7 4" xfId="5313"/>
    <cellStyle name="Обычный 4 4 8" xfId="1793"/>
    <cellStyle name="Обычный 4 4 8 2" xfId="6017"/>
    <cellStyle name="Обычный 4 4 9" xfId="3201"/>
    <cellStyle name="Обычный 4 4 9 2" xfId="7425"/>
    <cellStyle name="Обычный 4 4_Отчет за 2015 год" xfId="325"/>
    <cellStyle name="Обычный 4 5" xfId="326"/>
    <cellStyle name="Обычный 4 5 2" xfId="327"/>
    <cellStyle name="Обычный 4 5 2 2" xfId="328"/>
    <cellStyle name="Обычный 4 5 2 2 2" xfId="329"/>
    <cellStyle name="Обычный 4 5 2 2 2 2" xfId="728"/>
    <cellStyle name="Обычный 4 5 2 2 2 2 2" xfId="1459"/>
    <cellStyle name="Обычный 4 5 2 2 2 2 2 2" xfId="2868"/>
    <cellStyle name="Обычный 4 5 2 2 2 2 2 2 2" xfId="7092"/>
    <cellStyle name="Обычный 4 5 2 2 2 2 2 3" xfId="4276"/>
    <cellStyle name="Обычный 4 5 2 2 2 2 2 3 2" xfId="8500"/>
    <cellStyle name="Обычный 4 5 2 2 2 2 2 4" xfId="5684"/>
    <cellStyle name="Обычный 4 5 2 2 2 2 3" xfId="2164"/>
    <cellStyle name="Обычный 4 5 2 2 2 2 3 2" xfId="6388"/>
    <cellStyle name="Обычный 4 5 2 2 2 2 4" xfId="3572"/>
    <cellStyle name="Обычный 4 5 2 2 2 2 4 2" xfId="7796"/>
    <cellStyle name="Обычный 4 5 2 2 2 2 5" xfId="4980"/>
    <cellStyle name="Обычный 4 5 2 2 2 3" xfId="1107"/>
    <cellStyle name="Обычный 4 5 2 2 2 3 2" xfId="2516"/>
    <cellStyle name="Обычный 4 5 2 2 2 3 2 2" xfId="6740"/>
    <cellStyle name="Обычный 4 5 2 2 2 3 3" xfId="3924"/>
    <cellStyle name="Обычный 4 5 2 2 2 3 3 2" xfId="8148"/>
    <cellStyle name="Обычный 4 5 2 2 2 3 4" xfId="5332"/>
    <cellStyle name="Обычный 4 5 2 2 2 4" xfId="1812"/>
    <cellStyle name="Обычный 4 5 2 2 2 4 2" xfId="6036"/>
    <cellStyle name="Обычный 4 5 2 2 2 5" xfId="3220"/>
    <cellStyle name="Обычный 4 5 2 2 2 5 2" xfId="7444"/>
    <cellStyle name="Обычный 4 5 2 2 2 6" xfId="4628"/>
    <cellStyle name="Обычный 4 5 2 2 3" xfId="727"/>
    <cellStyle name="Обычный 4 5 2 2 3 2" xfId="1458"/>
    <cellStyle name="Обычный 4 5 2 2 3 2 2" xfId="2867"/>
    <cellStyle name="Обычный 4 5 2 2 3 2 2 2" xfId="7091"/>
    <cellStyle name="Обычный 4 5 2 2 3 2 3" xfId="4275"/>
    <cellStyle name="Обычный 4 5 2 2 3 2 3 2" xfId="8499"/>
    <cellStyle name="Обычный 4 5 2 2 3 2 4" xfId="5683"/>
    <cellStyle name="Обычный 4 5 2 2 3 3" xfId="2163"/>
    <cellStyle name="Обычный 4 5 2 2 3 3 2" xfId="6387"/>
    <cellStyle name="Обычный 4 5 2 2 3 4" xfId="3571"/>
    <cellStyle name="Обычный 4 5 2 2 3 4 2" xfId="7795"/>
    <cellStyle name="Обычный 4 5 2 2 3 5" xfId="4979"/>
    <cellStyle name="Обычный 4 5 2 2 4" xfId="1106"/>
    <cellStyle name="Обычный 4 5 2 2 4 2" xfId="2515"/>
    <cellStyle name="Обычный 4 5 2 2 4 2 2" xfId="6739"/>
    <cellStyle name="Обычный 4 5 2 2 4 3" xfId="3923"/>
    <cellStyle name="Обычный 4 5 2 2 4 3 2" xfId="8147"/>
    <cellStyle name="Обычный 4 5 2 2 4 4" xfId="5331"/>
    <cellStyle name="Обычный 4 5 2 2 5" xfId="1811"/>
    <cellStyle name="Обычный 4 5 2 2 5 2" xfId="6035"/>
    <cellStyle name="Обычный 4 5 2 2 6" xfId="3219"/>
    <cellStyle name="Обычный 4 5 2 2 6 2" xfId="7443"/>
    <cellStyle name="Обычный 4 5 2 2 7" xfId="4627"/>
    <cellStyle name="Обычный 4 5 2 3" xfId="330"/>
    <cellStyle name="Обычный 4 5 2 3 2" xfId="729"/>
    <cellStyle name="Обычный 4 5 2 3 2 2" xfId="1460"/>
    <cellStyle name="Обычный 4 5 2 3 2 2 2" xfId="2869"/>
    <cellStyle name="Обычный 4 5 2 3 2 2 2 2" xfId="7093"/>
    <cellStyle name="Обычный 4 5 2 3 2 2 3" xfId="4277"/>
    <cellStyle name="Обычный 4 5 2 3 2 2 3 2" xfId="8501"/>
    <cellStyle name="Обычный 4 5 2 3 2 2 4" xfId="5685"/>
    <cellStyle name="Обычный 4 5 2 3 2 3" xfId="2165"/>
    <cellStyle name="Обычный 4 5 2 3 2 3 2" xfId="6389"/>
    <cellStyle name="Обычный 4 5 2 3 2 4" xfId="3573"/>
    <cellStyle name="Обычный 4 5 2 3 2 4 2" xfId="7797"/>
    <cellStyle name="Обычный 4 5 2 3 2 5" xfId="4981"/>
    <cellStyle name="Обычный 4 5 2 3 3" xfId="1108"/>
    <cellStyle name="Обычный 4 5 2 3 3 2" xfId="2517"/>
    <cellStyle name="Обычный 4 5 2 3 3 2 2" xfId="6741"/>
    <cellStyle name="Обычный 4 5 2 3 3 3" xfId="3925"/>
    <cellStyle name="Обычный 4 5 2 3 3 3 2" xfId="8149"/>
    <cellStyle name="Обычный 4 5 2 3 3 4" xfId="5333"/>
    <cellStyle name="Обычный 4 5 2 3 4" xfId="1813"/>
    <cellStyle name="Обычный 4 5 2 3 4 2" xfId="6037"/>
    <cellStyle name="Обычный 4 5 2 3 5" xfId="3221"/>
    <cellStyle name="Обычный 4 5 2 3 5 2" xfId="7445"/>
    <cellStyle name="Обычный 4 5 2 3 6" xfId="4629"/>
    <cellStyle name="Обычный 4 5 2 4" xfId="726"/>
    <cellStyle name="Обычный 4 5 2 4 2" xfId="1457"/>
    <cellStyle name="Обычный 4 5 2 4 2 2" xfId="2866"/>
    <cellStyle name="Обычный 4 5 2 4 2 2 2" xfId="7090"/>
    <cellStyle name="Обычный 4 5 2 4 2 3" xfId="4274"/>
    <cellStyle name="Обычный 4 5 2 4 2 3 2" xfId="8498"/>
    <cellStyle name="Обычный 4 5 2 4 2 4" xfId="5682"/>
    <cellStyle name="Обычный 4 5 2 4 3" xfId="2162"/>
    <cellStyle name="Обычный 4 5 2 4 3 2" xfId="6386"/>
    <cellStyle name="Обычный 4 5 2 4 4" xfId="3570"/>
    <cellStyle name="Обычный 4 5 2 4 4 2" xfId="7794"/>
    <cellStyle name="Обычный 4 5 2 4 5" xfId="4978"/>
    <cellStyle name="Обычный 4 5 2 5" xfId="1105"/>
    <cellStyle name="Обычный 4 5 2 5 2" xfId="2514"/>
    <cellStyle name="Обычный 4 5 2 5 2 2" xfId="6738"/>
    <cellStyle name="Обычный 4 5 2 5 3" xfId="3922"/>
    <cellStyle name="Обычный 4 5 2 5 3 2" xfId="8146"/>
    <cellStyle name="Обычный 4 5 2 5 4" xfId="5330"/>
    <cellStyle name="Обычный 4 5 2 6" xfId="1810"/>
    <cellStyle name="Обычный 4 5 2 6 2" xfId="6034"/>
    <cellStyle name="Обычный 4 5 2 7" xfId="3218"/>
    <cellStyle name="Обычный 4 5 2 7 2" xfId="7442"/>
    <cellStyle name="Обычный 4 5 2 8" xfId="4626"/>
    <cellStyle name="Обычный 4 5 3" xfId="331"/>
    <cellStyle name="Обычный 4 5 3 2" xfId="332"/>
    <cellStyle name="Обычный 4 5 3 2 2" xfId="731"/>
    <cellStyle name="Обычный 4 5 3 2 2 2" xfId="1462"/>
    <cellStyle name="Обычный 4 5 3 2 2 2 2" xfId="2871"/>
    <cellStyle name="Обычный 4 5 3 2 2 2 2 2" xfId="7095"/>
    <cellStyle name="Обычный 4 5 3 2 2 2 3" xfId="4279"/>
    <cellStyle name="Обычный 4 5 3 2 2 2 3 2" xfId="8503"/>
    <cellStyle name="Обычный 4 5 3 2 2 2 4" xfId="5687"/>
    <cellStyle name="Обычный 4 5 3 2 2 3" xfId="2167"/>
    <cellStyle name="Обычный 4 5 3 2 2 3 2" xfId="6391"/>
    <cellStyle name="Обычный 4 5 3 2 2 4" xfId="3575"/>
    <cellStyle name="Обычный 4 5 3 2 2 4 2" xfId="7799"/>
    <cellStyle name="Обычный 4 5 3 2 2 5" xfId="4983"/>
    <cellStyle name="Обычный 4 5 3 2 3" xfId="1110"/>
    <cellStyle name="Обычный 4 5 3 2 3 2" xfId="2519"/>
    <cellStyle name="Обычный 4 5 3 2 3 2 2" xfId="6743"/>
    <cellStyle name="Обычный 4 5 3 2 3 3" xfId="3927"/>
    <cellStyle name="Обычный 4 5 3 2 3 3 2" xfId="8151"/>
    <cellStyle name="Обычный 4 5 3 2 3 4" xfId="5335"/>
    <cellStyle name="Обычный 4 5 3 2 4" xfId="1815"/>
    <cellStyle name="Обычный 4 5 3 2 4 2" xfId="6039"/>
    <cellStyle name="Обычный 4 5 3 2 5" xfId="3223"/>
    <cellStyle name="Обычный 4 5 3 2 5 2" xfId="7447"/>
    <cellStyle name="Обычный 4 5 3 2 6" xfId="4631"/>
    <cellStyle name="Обычный 4 5 3 3" xfId="730"/>
    <cellStyle name="Обычный 4 5 3 3 2" xfId="1461"/>
    <cellStyle name="Обычный 4 5 3 3 2 2" xfId="2870"/>
    <cellStyle name="Обычный 4 5 3 3 2 2 2" xfId="7094"/>
    <cellStyle name="Обычный 4 5 3 3 2 3" xfId="4278"/>
    <cellStyle name="Обычный 4 5 3 3 2 3 2" xfId="8502"/>
    <cellStyle name="Обычный 4 5 3 3 2 4" xfId="5686"/>
    <cellStyle name="Обычный 4 5 3 3 3" xfId="2166"/>
    <cellStyle name="Обычный 4 5 3 3 3 2" xfId="6390"/>
    <cellStyle name="Обычный 4 5 3 3 4" xfId="3574"/>
    <cellStyle name="Обычный 4 5 3 3 4 2" xfId="7798"/>
    <cellStyle name="Обычный 4 5 3 3 5" xfId="4982"/>
    <cellStyle name="Обычный 4 5 3 4" xfId="1109"/>
    <cellStyle name="Обычный 4 5 3 4 2" xfId="2518"/>
    <cellStyle name="Обычный 4 5 3 4 2 2" xfId="6742"/>
    <cellStyle name="Обычный 4 5 3 4 3" xfId="3926"/>
    <cellStyle name="Обычный 4 5 3 4 3 2" xfId="8150"/>
    <cellStyle name="Обычный 4 5 3 4 4" xfId="5334"/>
    <cellStyle name="Обычный 4 5 3 5" xfId="1814"/>
    <cellStyle name="Обычный 4 5 3 5 2" xfId="6038"/>
    <cellStyle name="Обычный 4 5 3 6" xfId="3222"/>
    <cellStyle name="Обычный 4 5 3 6 2" xfId="7446"/>
    <cellStyle name="Обычный 4 5 3 7" xfId="4630"/>
    <cellStyle name="Обычный 4 5 4" xfId="333"/>
    <cellStyle name="Обычный 4 5 4 2" xfId="732"/>
    <cellStyle name="Обычный 4 5 4 2 2" xfId="1463"/>
    <cellStyle name="Обычный 4 5 4 2 2 2" xfId="2872"/>
    <cellStyle name="Обычный 4 5 4 2 2 2 2" xfId="7096"/>
    <cellStyle name="Обычный 4 5 4 2 2 3" xfId="4280"/>
    <cellStyle name="Обычный 4 5 4 2 2 3 2" xfId="8504"/>
    <cellStyle name="Обычный 4 5 4 2 2 4" xfId="5688"/>
    <cellStyle name="Обычный 4 5 4 2 3" xfId="2168"/>
    <cellStyle name="Обычный 4 5 4 2 3 2" xfId="6392"/>
    <cellStyle name="Обычный 4 5 4 2 4" xfId="3576"/>
    <cellStyle name="Обычный 4 5 4 2 4 2" xfId="7800"/>
    <cellStyle name="Обычный 4 5 4 2 5" xfId="4984"/>
    <cellStyle name="Обычный 4 5 4 3" xfId="1111"/>
    <cellStyle name="Обычный 4 5 4 3 2" xfId="2520"/>
    <cellStyle name="Обычный 4 5 4 3 2 2" xfId="6744"/>
    <cellStyle name="Обычный 4 5 4 3 3" xfId="3928"/>
    <cellStyle name="Обычный 4 5 4 3 3 2" xfId="8152"/>
    <cellStyle name="Обычный 4 5 4 3 4" xfId="5336"/>
    <cellStyle name="Обычный 4 5 4 4" xfId="1816"/>
    <cellStyle name="Обычный 4 5 4 4 2" xfId="6040"/>
    <cellStyle name="Обычный 4 5 4 5" xfId="3224"/>
    <cellStyle name="Обычный 4 5 4 5 2" xfId="7448"/>
    <cellStyle name="Обычный 4 5 4 6" xfId="4632"/>
    <cellStyle name="Обычный 4 5 5" xfId="725"/>
    <cellStyle name="Обычный 4 5 5 2" xfId="1456"/>
    <cellStyle name="Обычный 4 5 5 2 2" xfId="2865"/>
    <cellStyle name="Обычный 4 5 5 2 2 2" xfId="7089"/>
    <cellStyle name="Обычный 4 5 5 2 3" xfId="4273"/>
    <cellStyle name="Обычный 4 5 5 2 3 2" xfId="8497"/>
    <cellStyle name="Обычный 4 5 5 2 4" xfId="5681"/>
    <cellStyle name="Обычный 4 5 5 3" xfId="2161"/>
    <cellStyle name="Обычный 4 5 5 3 2" xfId="6385"/>
    <cellStyle name="Обычный 4 5 5 4" xfId="3569"/>
    <cellStyle name="Обычный 4 5 5 4 2" xfId="7793"/>
    <cellStyle name="Обычный 4 5 5 5" xfId="4977"/>
    <cellStyle name="Обычный 4 5 6" xfId="1104"/>
    <cellStyle name="Обычный 4 5 6 2" xfId="2513"/>
    <cellStyle name="Обычный 4 5 6 2 2" xfId="6737"/>
    <cellStyle name="Обычный 4 5 6 3" xfId="3921"/>
    <cellStyle name="Обычный 4 5 6 3 2" xfId="8145"/>
    <cellStyle name="Обычный 4 5 6 4" xfId="5329"/>
    <cellStyle name="Обычный 4 5 7" xfId="1809"/>
    <cellStyle name="Обычный 4 5 7 2" xfId="6033"/>
    <cellStyle name="Обычный 4 5 8" xfId="3217"/>
    <cellStyle name="Обычный 4 5 8 2" xfId="7441"/>
    <cellStyle name="Обычный 4 5 9" xfId="4625"/>
    <cellStyle name="Обычный 4 6" xfId="334"/>
    <cellStyle name="Обычный 4 6 2" xfId="335"/>
    <cellStyle name="Обычный 4 6 2 2" xfId="336"/>
    <cellStyle name="Обычный 4 6 2 2 2" xfId="337"/>
    <cellStyle name="Обычный 4 6 2 2 2 2" xfId="736"/>
    <cellStyle name="Обычный 4 6 2 2 2 2 2" xfId="1467"/>
    <cellStyle name="Обычный 4 6 2 2 2 2 2 2" xfId="2876"/>
    <cellStyle name="Обычный 4 6 2 2 2 2 2 2 2" xfId="7100"/>
    <cellStyle name="Обычный 4 6 2 2 2 2 2 3" xfId="4284"/>
    <cellStyle name="Обычный 4 6 2 2 2 2 2 3 2" xfId="8508"/>
    <cellStyle name="Обычный 4 6 2 2 2 2 2 4" xfId="5692"/>
    <cellStyle name="Обычный 4 6 2 2 2 2 3" xfId="2172"/>
    <cellStyle name="Обычный 4 6 2 2 2 2 3 2" xfId="6396"/>
    <cellStyle name="Обычный 4 6 2 2 2 2 4" xfId="3580"/>
    <cellStyle name="Обычный 4 6 2 2 2 2 4 2" xfId="7804"/>
    <cellStyle name="Обычный 4 6 2 2 2 2 5" xfId="4988"/>
    <cellStyle name="Обычный 4 6 2 2 2 3" xfId="1115"/>
    <cellStyle name="Обычный 4 6 2 2 2 3 2" xfId="2524"/>
    <cellStyle name="Обычный 4 6 2 2 2 3 2 2" xfId="6748"/>
    <cellStyle name="Обычный 4 6 2 2 2 3 3" xfId="3932"/>
    <cellStyle name="Обычный 4 6 2 2 2 3 3 2" xfId="8156"/>
    <cellStyle name="Обычный 4 6 2 2 2 3 4" xfId="5340"/>
    <cellStyle name="Обычный 4 6 2 2 2 4" xfId="1820"/>
    <cellStyle name="Обычный 4 6 2 2 2 4 2" xfId="6044"/>
    <cellStyle name="Обычный 4 6 2 2 2 5" xfId="3228"/>
    <cellStyle name="Обычный 4 6 2 2 2 5 2" xfId="7452"/>
    <cellStyle name="Обычный 4 6 2 2 2 6" xfId="4636"/>
    <cellStyle name="Обычный 4 6 2 2 3" xfId="735"/>
    <cellStyle name="Обычный 4 6 2 2 3 2" xfId="1466"/>
    <cellStyle name="Обычный 4 6 2 2 3 2 2" xfId="2875"/>
    <cellStyle name="Обычный 4 6 2 2 3 2 2 2" xfId="7099"/>
    <cellStyle name="Обычный 4 6 2 2 3 2 3" xfId="4283"/>
    <cellStyle name="Обычный 4 6 2 2 3 2 3 2" xfId="8507"/>
    <cellStyle name="Обычный 4 6 2 2 3 2 4" xfId="5691"/>
    <cellStyle name="Обычный 4 6 2 2 3 3" xfId="2171"/>
    <cellStyle name="Обычный 4 6 2 2 3 3 2" xfId="6395"/>
    <cellStyle name="Обычный 4 6 2 2 3 4" xfId="3579"/>
    <cellStyle name="Обычный 4 6 2 2 3 4 2" xfId="7803"/>
    <cellStyle name="Обычный 4 6 2 2 3 5" xfId="4987"/>
    <cellStyle name="Обычный 4 6 2 2 4" xfId="1114"/>
    <cellStyle name="Обычный 4 6 2 2 4 2" xfId="2523"/>
    <cellStyle name="Обычный 4 6 2 2 4 2 2" xfId="6747"/>
    <cellStyle name="Обычный 4 6 2 2 4 3" xfId="3931"/>
    <cellStyle name="Обычный 4 6 2 2 4 3 2" xfId="8155"/>
    <cellStyle name="Обычный 4 6 2 2 4 4" xfId="5339"/>
    <cellStyle name="Обычный 4 6 2 2 5" xfId="1819"/>
    <cellStyle name="Обычный 4 6 2 2 5 2" xfId="6043"/>
    <cellStyle name="Обычный 4 6 2 2 6" xfId="3227"/>
    <cellStyle name="Обычный 4 6 2 2 6 2" xfId="7451"/>
    <cellStyle name="Обычный 4 6 2 2 7" xfId="4635"/>
    <cellStyle name="Обычный 4 6 2 3" xfId="338"/>
    <cellStyle name="Обычный 4 6 2 3 2" xfId="737"/>
    <cellStyle name="Обычный 4 6 2 3 2 2" xfId="1468"/>
    <cellStyle name="Обычный 4 6 2 3 2 2 2" xfId="2877"/>
    <cellStyle name="Обычный 4 6 2 3 2 2 2 2" xfId="7101"/>
    <cellStyle name="Обычный 4 6 2 3 2 2 3" xfId="4285"/>
    <cellStyle name="Обычный 4 6 2 3 2 2 3 2" xfId="8509"/>
    <cellStyle name="Обычный 4 6 2 3 2 2 4" xfId="5693"/>
    <cellStyle name="Обычный 4 6 2 3 2 3" xfId="2173"/>
    <cellStyle name="Обычный 4 6 2 3 2 3 2" xfId="6397"/>
    <cellStyle name="Обычный 4 6 2 3 2 4" xfId="3581"/>
    <cellStyle name="Обычный 4 6 2 3 2 4 2" xfId="7805"/>
    <cellStyle name="Обычный 4 6 2 3 2 5" xfId="4989"/>
    <cellStyle name="Обычный 4 6 2 3 3" xfId="1116"/>
    <cellStyle name="Обычный 4 6 2 3 3 2" xfId="2525"/>
    <cellStyle name="Обычный 4 6 2 3 3 2 2" xfId="6749"/>
    <cellStyle name="Обычный 4 6 2 3 3 3" xfId="3933"/>
    <cellStyle name="Обычный 4 6 2 3 3 3 2" xfId="8157"/>
    <cellStyle name="Обычный 4 6 2 3 3 4" xfId="5341"/>
    <cellStyle name="Обычный 4 6 2 3 4" xfId="1821"/>
    <cellStyle name="Обычный 4 6 2 3 4 2" xfId="6045"/>
    <cellStyle name="Обычный 4 6 2 3 5" xfId="3229"/>
    <cellStyle name="Обычный 4 6 2 3 5 2" xfId="7453"/>
    <cellStyle name="Обычный 4 6 2 3 6" xfId="4637"/>
    <cellStyle name="Обычный 4 6 2 4" xfId="734"/>
    <cellStyle name="Обычный 4 6 2 4 2" xfId="1465"/>
    <cellStyle name="Обычный 4 6 2 4 2 2" xfId="2874"/>
    <cellStyle name="Обычный 4 6 2 4 2 2 2" xfId="7098"/>
    <cellStyle name="Обычный 4 6 2 4 2 3" xfId="4282"/>
    <cellStyle name="Обычный 4 6 2 4 2 3 2" xfId="8506"/>
    <cellStyle name="Обычный 4 6 2 4 2 4" xfId="5690"/>
    <cellStyle name="Обычный 4 6 2 4 3" xfId="2170"/>
    <cellStyle name="Обычный 4 6 2 4 3 2" xfId="6394"/>
    <cellStyle name="Обычный 4 6 2 4 4" xfId="3578"/>
    <cellStyle name="Обычный 4 6 2 4 4 2" xfId="7802"/>
    <cellStyle name="Обычный 4 6 2 4 5" xfId="4986"/>
    <cellStyle name="Обычный 4 6 2 5" xfId="1113"/>
    <cellStyle name="Обычный 4 6 2 5 2" xfId="2522"/>
    <cellStyle name="Обычный 4 6 2 5 2 2" xfId="6746"/>
    <cellStyle name="Обычный 4 6 2 5 3" xfId="3930"/>
    <cellStyle name="Обычный 4 6 2 5 3 2" xfId="8154"/>
    <cellStyle name="Обычный 4 6 2 5 4" xfId="5338"/>
    <cellStyle name="Обычный 4 6 2 6" xfId="1818"/>
    <cellStyle name="Обычный 4 6 2 6 2" xfId="6042"/>
    <cellStyle name="Обычный 4 6 2 7" xfId="3226"/>
    <cellStyle name="Обычный 4 6 2 7 2" xfId="7450"/>
    <cellStyle name="Обычный 4 6 2 8" xfId="4634"/>
    <cellStyle name="Обычный 4 6 3" xfId="339"/>
    <cellStyle name="Обычный 4 6 3 2" xfId="340"/>
    <cellStyle name="Обычный 4 6 3 2 2" xfId="739"/>
    <cellStyle name="Обычный 4 6 3 2 2 2" xfId="1470"/>
    <cellStyle name="Обычный 4 6 3 2 2 2 2" xfId="2879"/>
    <cellStyle name="Обычный 4 6 3 2 2 2 2 2" xfId="7103"/>
    <cellStyle name="Обычный 4 6 3 2 2 2 3" xfId="4287"/>
    <cellStyle name="Обычный 4 6 3 2 2 2 3 2" xfId="8511"/>
    <cellStyle name="Обычный 4 6 3 2 2 2 4" xfId="5695"/>
    <cellStyle name="Обычный 4 6 3 2 2 3" xfId="2175"/>
    <cellStyle name="Обычный 4 6 3 2 2 3 2" xfId="6399"/>
    <cellStyle name="Обычный 4 6 3 2 2 4" xfId="3583"/>
    <cellStyle name="Обычный 4 6 3 2 2 4 2" xfId="7807"/>
    <cellStyle name="Обычный 4 6 3 2 2 5" xfId="4991"/>
    <cellStyle name="Обычный 4 6 3 2 3" xfId="1118"/>
    <cellStyle name="Обычный 4 6 3 2 3 2" xfId="2527"/>
    <cellStyle name="Обычный 4 6 3 2 3 2 2" xfId="6751"/>
    <cellStyle name="Обычный 4 6 3 2 3 3" xfId="3935"/>
    <cellStyle name="Обычный 4 6 3 2 3 3 2" xfId="8159"/>
    <cellStyle name="Обычный 4 6 3 2 3 4" xfId="5343"/>
    <cellStyle name="Обычный 4 6 3 2 4" xfId="1823"/>
    <cellStyle name="Обычный 4 6 3 2 4 2" xfId="6047"/>
    <cellStyle name="Обычный 4 6 3 2 5" xfId="3231"/>
    <cellStyle name="Обычный 4 6 3 2 5 2" xfId="7455"/>
    <cellStyle name="Обычный 4 6 3 2 6" xfId="4639"/>
    <cellStyle name="Обычный 4 6 3 3" xfId="738"/>
    <cellStyle name="Обычный 4 6 3 3 2" xfId="1469"/>
    <cellStyle name="Обычный 4 6 3 3 2 2" xfId="2878"/>
    <cellStyle name="Обычный 4 6 3 3 2 2 2" xfId="7102"/>
    <cellStyle name="Обычный 4 6 3 3 2 3" xfId="4286"/>
    <cellStyle name="Обычный 4 6 3 3 2 3 2" xfId="8510"/>
    <cellStyle name="Обычный 4 6 3 3 2 4" xfId="5694"/>
    <cellStyle name="Обычный 4 6 3 3 3" xfId="2174"/>
    <cellStyle name="Обычный 4 6 3 3 3 2" xfId="6398"/>
    <cellStyle name="Обычный 4 6 3 3 4" xfId="3582"/>
    <cellStyle name="Обычный 4 6 3 3 4 2" xfId="7806"/>
    <cellStyle name="Обычный 4 6 3 3 5" xfId="4990"/>
    <cellStyle name="Обычный 4 6 3 4" xfId="1117"/>
    <cellStyle name="Обычный 4 6 3 4 2" xfId="2526"/>
    <cellStyle name="Обычный 4 6 3 4 2 2" xfId="6750"/>
    <cellStyle name="Обычный 4 6 3 4 3" xfId="3934"/>
    <cellStyle name="Обычный 4 6 3 4 3 2" xfId="8158"/>
    <cellStyle name="Обычный 4 6 3 4 4" xfId="5342"/>
    <cellStyle name="Обычный 4 6 3 5" xfId="1822"/>
    <cellStyle name="Обычный 4 6 3 5 2" xfId="6046"/>
    <cellStyle name="Обычный 4 6 3 6" xfId="3230"/>
    <cellStyle name="Обычный 4 6 3 6 2" xfId="7454"/>
    <cellStyle name="Обычный 4 6 3 7" xfId="4638"/>
    <cellStyle name="Обычный 4 6 4" xfId="341"/>
    <cellStyle name="Обычный 4 6 4 2" xfId="740"/>
    <cellStyle name="Обычный 4 6 4 2 2" xfId="1471"/>
    <cellStyle name="Обычный 4 6 4 2 2 2" xfId="2880"/>
    <cellStyle name="Обычный 4 6 4 2 2 2 2" xfId="7104"/>
    <cellStyle name="Обычный 4 6 4 2 2 3" xfId="4288"/>
    <cellStyle name="Обычный 4 6 4 2 2 3 2" xfId="8512"/>
    <cellStyle name="Обычный 4 6 4 2 2 4" xfId="5696"/>
    <cellStyle name="Обычный 4 6 4 2 3" xfId="2176"/>
    <cellStyle name="Обычный 4 6 4 2 3 2" xfId="6400"/>
    <cellStyle name="Обычный 4 6 4 2 4" xfId="3584"/>
    <cellStyle name="Обычный 4 6 4 2 4 2" xfId="7808"/>
    <cellStyle name="Обычный 4 6 4 2 5" xfId="4992"/>
    <cellStyle name="Обычный 4 6 4 3" xfId="1119"/>
    <cellStyle name="Обычный 4 6 4 3 2" xfId="2528"/>
    <cellStyle name="Обычный 4 6 4 3 2 2" xfId="6752"/>
    <cellStyle name="Обычный 4 6 4 3 3" xfId="3936"/>
    <cellStyle name="Обычный 4 6 4 3 3 2" xfId="8160"/>
    <cellStyle name="Обычный 4 6 4 3 4" xfId="5344"/>
    <cellStyle name="Обычный 4 6 4 4" xfId="1824"/>
    <cellStyle name="Обычный 4 6 4 4 2" xfId="6048"/>
    <cellStyle name="Обычный 4 6 4 5" xfId="3232"/>
    <cellStyle name="Обычный 4 6 4 5 2" xfId="7456"/>
    <cellStyle name="Обычный 4 6 4 6" xfId="4640"/>
    <cellStyle name="Обычный 4 6 5" xfId="733"/>
    <cellStyle name="Обычный 4 6 5 2" xfId="1464"/>
    <cellStyle name="Обычный 4 6 5 2 2" xfId="2873"/>
    <cellStyle name="Обычный 4 6 5 2 2 2" xfId="7097"/>
    <cellStyle name="Обычный 4 6 5 2 3" xfId="4281"/>
    <cellStyle name="Обычный 4 6 5 2 3 2" xfId="8505"/>
    <cellStyle name="Обычный 4 6 5 2 4" xfId="5689"/>
    <cellStyle name="Обычный 4 6 5 3" xfId="2169"/>
    <cellStyle name="Обычный 4 6 5 3 2" xfId="6393"/>
    <cellStyle name="Обычный 4 6 5 4" xfId="3577"/>
    <cellStyle name="Обычный 4 6 5 4 2" xfId="7801"/>
    <cellStyle name="Обычный 4 6 5 5" xfId="4985"/>
    <cellStyle name="Обычный 4 6 6" xfId="1112"/>
    <cellStyle name="Обычный 4 6 6 2" xfId="2521"/>
    <cellStyle name="Обычный 4 6 6 2 2" xfId="6745"/>
    <cellStyle name="Обычный 4 6 6 3" xfId="3929"/>
    <cellStyle name="Обычный 4 6 6 3 2" xfId="8153"/>
    <cellStyle name="Обычный 4 6 6 4" xfId="5337"/>
    <cellStyle name="Обычный 4 6 7" xfId="1817"/>
    <cellStyle name="Обычный 4 6 7 2" xfId="6041"/>
    <cellStyle name="Обычный 4 6 8" xfId="3225"/>
    <cellStyle name="Обычный 4 6 8 2" xfId="7449"/>
    <cellStyle name="Обычный 4 6 9" xfId="4633"/>
    <cellStyle name="Обычный 4 7" xfId="342"/>
    <cellStyle name="Обычный 4 7 2" xfId="343"/>
    <cellStyle name="Обычный 4 7 2 2" xfId="344"/>
    <cellStyle name="Обычный 4 7 2 2 2" xfId="743"/>
    <cellStyle name="Обычный 4 7 2 2 2 2" xfId="1474"/>
    <cellStyle name="Обычный 4 7 2 2 2 2 2" xfId="2883"/>
    <cellStyle name="Обычный 4 7 2 2 2 2 2 2" xfId="7107"/>
    <cellStyle name="Обычный 4 7 2 2 2 2 3" xfId="4291"/>
    <cellStyle name="Обычный 4 7 2 2 2 2 3 2" xfId="8515"/>
    <cellStyle name="Обычный 4 7 2 2 2 2 4" xfId="5699"/>
    <cellStyle name="Обычный 4 7 2 2 2 3" xfId="2179"/>
    <cellStyle name="Обычный 4 7 2 2 2 3 2" xfId="6403"/>
    <cellStyle name="Обычный 4 7 2 2 2 4" xfId="3587"/>
    <cellStyle name="Обычный 4 7 2 2 2 4 2" xfId="7811"/>
    <cellStyle name="Обычный 4 7 2 2 2 5" xfId="4995"/>
    <cellStyle name="Обычный 4 7 2 2 3" xfId="1122"/>
    <cellStyle name="Обычный 4 7 2 2 3 2" xfId="2531"/>
    <cellStyle name="Обычный 4 7 2 2 3 2 2" xfId="6755"/>
    <cellStyle name="Обычный 4 7 2 2 3 3" xfId="3939"/>
    <cellStyle name="Обычный 4 7 2 2 3 3 2" xfId="8163"/>
    <cellStyle name="Обычный 4 7 2 2 3 4" xfId="5347"/>
    <cellStyle name="Обычный 4 7 2 2 4" xfId="1827"/>
    <cellStyle name="Обычный 4 7 2 2 4 2" xfId="6051"/>
    <cellStyle name="Обычный 4 7 2 2 5" xfId="3235"/>
    <cellStyle name="Обычный 4 7 2 2 5 2" xfId="7459"/>
    <cellStyle name="Обычный 4 7 2 2 6" xfId="4643"/>
    <cellStyle name="Обычный 4 7 2 3" xfId="742"/>
    <cellStyle name="Обычный 4 7 2 3 2" xfId="1473"/>
    <cellStyle name="Обычный 4 7 2 3 2 2" xfId="2882"/>
    <cellStyle name="Обычный 4 7 2 3 2 2 2" xfId="7106"/>
    <cellStyle name="Обычный 4 7 2 3 2 3" xfId="4290"/>
    <cellStyle name="Обычный 4 7 2 3 2 3 2" xfId="8514"/>
    <cellStyle name="Обычный 4 7 2 3 2 4" xfId="5698"/>
    <cellStyle name="Обычный 4 7 2 3 3" xfId="2178"/>
    <cellStyle name="Обычный 4 7 2 3 3 2" xfId="6402"/>
    <cellStyle name="Обычный 4 7 2 3 4" xfId="3586"/>
    <cellStyle name="Обычный 4 7 2 3 4 2" xfId="7810"/>
    <cellStyle name="Обычный 4 7 2 3 5" xfId="4994"/>
    <cellStyle name="Обычный 4 7 2 4" xfId="1121"/>
    <cellStyle name="Обычный 4 7 2 4 2" xfId="2530"/>
    <cellStyle name="Обычный 4 7 2 4 2 2" xfId="6754"/>
    <cellStyle name="Обычный 4 7 2 4 3" xfId="3938"/>
    <cellStyle name="Обычный 4 7 2 4 3 2" xfId="8162"/>
    <cellStyle name="Обычный 4 7 2 4 4" xfId="5346"/>
    <cellStyle name="Обычный 4 7 2 5" xfId="1826"/>
    <cellStyle name="Обычный 4 7 2 5 2" xfId="6050"/>
    <cellStyle name="Обычный 4 7 2 6" xfId="3234"/>
    <cellStyle name="Обычный 4 7 2 6 2" xfId="7458"/>
    <cellStyle name="Обычный 4 7 2 7" xfId="4642"/>
    <cellStyle name="Обычный 4 7 3" xfId="345"/>
    <cellStyle name="Обычный 4 7 3 2" xfId="744"/>
    <cellStyle name="Обычный 4 7 3 2 2" xfId="1475"/>
    <cellStyle name="Обычный 4 7 3 2 2 2" xfId="2884"/>
    <cellStyle name="Обычный 4 7 3 2 2 2 2" xfId="7108"/>
    <cellStyle name="Обычный 4 7 3 2 2 3" xfId="4292"/>
    <cellStyle name="Обычный 4 7 3 2 2 3 2" xfId="8516"/>
    <cellStyle name="Обычный 4 7 3 2 2 4" xfId="5700"/>
    <cellStyle name="Обычный 4 7 3 2 3" xfId="2180"/>
    <cellStyle name="Обычный 4 7 3 2 3 2" xfId="6404"/>
    <cellStyle name="Обычный 4 7 3 2 4" xfId="3588"/>
    <cellStyle name="Обычный 4 7 3 2 4 2" xfId="7812"/>
    <cellStyle name="Обычный 4 7 3 2 5" xfId="4996"/>
    <cellStyle name="Обычный 4 7 3 3" xfId="1123"/>
    <cellStyle name="Обычный 4 7 3 3 2" xfId="2532"/>
    <cellStyle name="Обычный 4 7 3 3 2 2" xfId="6756"/>
    <cellStyle name="Обычный 4 7 3 3 3" xfId="3940"/>
    <cellStyle name="Обычный 4 7 3 3 3 2" xfId="8164"/>
    <cellStyle name="Обычный 4 7 3 3 4" xfId="5348"/>
    <cellStyle name="Обычный 4 7 3 4" xfId="1828"/>
    <cellStyle name="Обычный 4 7 3 4 2" xfId="6052"/>
    <cellStyle name="Обычный 4 7 3 5" xfId="3236"/>
    <cellStyle name="Обычный 4 7 3 5 2" xfId="7460"/>
    <cellStyle name="Обычный 4 7 3 6" xfId="4644"/>
    <cellStyle name="Обычный 4 7 4" xfId="741"/>
    <cellStyle name="Обычный 4 7 4 2" xfId="1472"/>
    <cellStyle name="Обычный 4 7 4 2 2" xfId="2881"/>
    <cellStyle name="Обычный 4 7 4 2 2 2" xfId="7105"/>
    <cellStyle name="Обычный 4 7 4 2 3" xfId="4289"/>
    <cellStyle name="Обычный 4 7 4 2 3 2" xfId="8513"/>
    <cellStyle name="Обычный 4 7 4 2 4" xfId="5697"/>
    <cellStyle name="Обычный 4 7 4 3" xfId="2177"/>
    <cellStyle name="Обычный 4 7 4 3 2" xfId="6401"/>
    <cellStyle name="Обычный 4 7 4 4" xfId="3585"/>
    <cellStyle name="Обычный 4 7 4 4 2" xfId="7809"/>
    <cellStyle name="Обычный 4 7 4 5" xfId="4993"/>
    <cellStyle name="Обычный 4 7 5" xfId="1120"/>
    <cellStyle name="Обычный 4 7 5 2" xfId="2529"/>
    <cellStyle name="Обычный 4 7 5 2 2" xfId="6753"/>
    <cellStyle name="Обычный 4 7 5 3" xfId="3937"/>
    <cellStyle name="Обычный 4 7 5 3 2" xfId="8161"/>
    <cellStyle name="Обычный 4 7 5 4" xfId="5345"/>
    <cellStyle name="Обычный 4 7 6" xfId="1825"/>
    <cellStyle name="Обычный 4 7 6 2" xfId="6049"/>
    <cellStyle name="Обычный 4 7 7" xfId="3233"/>
    <cellStyle name="Обычный 4 7 7 2" xfId="7457"/>
    <cellStyle name="Обычный 4 7 8" xfId="4641"/>
    <cellStyle name="Обычный 4 8" xfId="346"/>
    <cellStyle name="Обычный 4 8 2" xfId="347"/>
    <cellStyle name="Обычный 4 8 2 2" xfId="746"/>
    <cellStyle name="Обычный 4 8 2 2 2" xfId="1477"/>
    <cellStyle name="Обычный 4 8 2 2 2 2" xfId="2886"/>
    <cellStyle name="Обычный 4 8 2 2 2 2 2" xfId="7110"/>
    <cellStyle name="Обычный 4 8 2 2 2 3" xfId="4294"/>
    <cellStyle name="Обычный 4 8 2 2 2 3 2" xfId="8518"/>
    <cellStyle name="Обычный 4 8 2 2 2 4" xfId="5702"/>
    <cellStyle name="Обычный 4 8 2 2 3" xfId="2182"/>
    <cellStyle name="Обычный 4 8 2 2 3 2" xfId="6406"/>
    <cellStyle name="Обычный 4 8 2 2 4" xfId="3590"/>
    <cellStyle name="Обычный 4 8 2 2 4 2" xfId="7814"/>
    <cellStyle name="Обычный 4 8 2 2 5" xfId="4998"/>
    <cellStyle name="Обычный 4 8 2 3" xfId="1125"/>
    <cellStyle name="Обычный 4 8 2 3 2" xfId="2534"/>
    <cellStyle name="Обычный 4 8 2 3 2 2" xfId="6758"/>
    <cellStyle name="Обычный 4 8 2 3 3" xfId="3942"/>
    <cellStyle name="Обычный 4 8 2 3 3 2" xfId="8166"/>
    <cellStyle name="Обычный 4 8 2 3 4" xfId="5350"/>
    <cellStyle name="Обычный 4 8 2 4" xfId="1830"/>
    <cellStyle name="Обычный 4 8 2 4 2" xfId="6054"/>
    <cellStyle name="Обычный 4 8 2 5" xfId="3238"/>
    <cellStyle name="Обычный 4 8 2 5 2" xfId="7462"/>
    <cellStyle name="Обычный 4 8 2 6" xfId="4646"/>
    <cellStyle name="Обычный 4 8 3" xfId="745"/>
    <cellStyle name="Обычный 4 8 3 2" xfId="1476"/>
    <cellStyle name="Обычный 4 8 3 2 2" xfId="2885"/>
    <cellStyle name="Обычный 4 8 3 2 2 2" xfId="7109"/>
    <cellStyle name="Обычный 4 8 3 2 3" xfId="4293"/>
    <cellStyle name="Обычный 4 8 3 2 3 2" xfId="8517"/>
    <cellStyle name="Обычный 4 8 3 2 4" xfId="5701"/>
    <cellStyle name="Обычный 4 8 3 3" xfId="2181"/>
    <cellStyle name="Обычный 4 8 3 3 2" xfId="6405"/>
    <cellStyle name="Обычный 4 8 3 4" xfId="3589"/>
    <cellStyle name="Обычный 4 8 3 4 2" xfId="7813"/>
    <cellStyle name="Обычный 4 8 3 5" xfId="4997"/>
    <cellStyle name="Обычный 4 8 4" xfId="1124"/>
    <cellStyle name="Обычный 4 8 4 2" xfId="2533"/>
    <cellStyle name="Обычный 4 8 4 2 2" xfId="6757"/>
    <cellStyle name="Обычный 4 8 4 3" xfId="3941"/>
    <cellStyle name="Обычный 4 8 4 3 2" xfId="8165"/>
    <cellStyle name="Обычный 4 8 4 4" xfId="5349"/>
    <cellStyle name="Обычный 4 8 5" xfId="1829"/>
    <cellStyle name="Обычный 4 8 5 2" xfId="6053"/>
    <cellStyle name="Обычный 4 8 6" xfId="3237"/>
    <cellStyle name="Обычный 4 8 6 2" xfId="7461"/>
    <cellStyle name="Обычный 4 8 7" xfId="4645"/>
    <cellStyle name="Обычный 4 9" xfId="348"/>
    <cellStyle name="Обычный 4 9 2" xfId="747"/>
    <cellStyle name="Обычный 4 9 2 2" xfId="1478"/>
    <cellStyle name="Обычный 4 9 2 2 2" xfId="2887"/>
    <cellStyle name="Обычный 4 9 2 2 2 2" xfId="7111"/>
    <cellStyle name="Обычный 4 9 2 2 3" xfId="4295"/>
    <cellStyle name="Обычный 4 9 2 2 3 2" xfId="8519"/>
    <cellStyle name="Обычный 4 9 2 2 4" xfId="5703"/>
    <cellStyle name="Обычный 4 9 2 3" xfId="2183"/>
    <cellStyle name="Обычный 4 9 2 3 2" xfId="6407"/>
    <cellStyle name="Обычный 4 9 2 4" xfId="3591"/>
    <cellStyle name="Обычный 4 9 2 4 2" xfId="7815"/>
    <cellStyle name="Обычный 4 9 2 5" xfId="4999"/>
    <cellStyle name="Обычный 4 9 3" xfId="1126"/>
    <cellStyle name="Обычный 4 9 3 2" xfId="2535"/>
    <cellStyle name="Обычный 4 9 3 2 2" xfId="6759"/>
    <cellStyle name="Обычный 4 9 3 3" xfId="3943"/>
    <cellStyle name="Обычный 4 9 3 3 2" xfId="8167"/>
    <cellStyle name="Обычный 4 9 3 4" xfId="5351"/>
    <cellStyle name="Обычный 4 9 4" xfId="1831"/>
    <cellStyle name="Обычный 4 9 4 2" xfId="6055"/>
    <cellStyle name="Обычный 4 9 5" xfId="3239"/>
    <cellStyle name="Обычный 4 9 5 2" xfId="7463"/>
    <cellStyle name="Обычный 4 9 6" xfId="4647"/>
    <cellStyle name="Обычный 4_Отчет за 2015 год" xfId="349"/>
    <cellStyle name="Обычный 5" xfId="350"/>
    <cellStyle name="Обычный 6" xfId="351"/>
    <cellStyle name="Обычный 6 10" xfId="4648"/>
    <cellStyle name="Обычный 6 2" xfId="352"/>
    <cellStyle name="Обычный 6 2 2" xfId="353"/>
    <cellStyle name="Обычный 6 2 2 2" xfId="354"/>
    <cellStyle name="Обычный 6 2 2 2 2" xfId="355"/>
    <cellStyle name="Обычный 6 2 2 2 2 2" xfId="752"/>
    <cellStyle name="Обычный 6 2 2 2 2 2 2" xfId="1483"/>
    <cellStyle name="Обычный 6 2 2 2 2 2 2 2" xfId="2892"/>
    <cellStyle name="Обычный 6 2 2 2 2 2 2 2 2" xfId="7116"/>
    <cellStyle name="Обычный 6 2 2 2 2 2 2 3" xfId="4300"/>
    <cellStyle name="Обычный 6 2 2 2 2 2 2 3 2" xfId="8524"/>
    <cellStyle name="Обычный 6 2 2 2 2 2 2 4" xfId="5708"/>
    <cellStyle name="Обычный 6 2 2 2 2 2 3" xfId="2188"/>
    <cellStyle name="Обычный 6 2 2 2 2 2 3 2" xfId="6412"/>
    <cellStyle name="Обычный 6 2 2 2 2 2 4" xfId="3596"/>
    <cellStyle name="Обычный 6 2 2 2 2 2 4 2" xfId="7820"/>
    <cellStyle name="Обычный 6 2 2 2 2 2 5" xfId="5004"/>
    <cellStyle name="Обычный 6 2 2 2 2 3" xfId="1131"/>
    <cellStyle name="Обычный 6 2 2 2 2 3 2" xfId="2540"/>
    <cellStyle name="Обычный 6 2 2 2 2 3 2 2" xfId="6764"/>
    <cellStyle name="Обычный 6 2 2 2 2 3 3" xfId="3948"/>
    <cellStyle name="Обычный 6 2 2 2 2 3 3 2" xfId="8172"/>
    <cellStyle name="Обычный 6 2 2 2 2 3 4" xfId="5356"/>
    <cellStyle name="Обычный 6 2 2 2 2 4" xfId="1836"/>
    <cellStyle name="Обычный 6 2 2 2 2 4 2" xfId="6060"/>
    <cellStyle name="Обычный 6 2 2 2 2 5" xfId="3244"/>
    <cellStyle name="Обычный 6 2 2 2 2 5 2" xfId="7468"/>
    <cellStyle name="Обычный 6 2 2 2 2 6" xfId="4652"/>
    <cellStyle name="Обычный 6 2 2 2 3" xfId="751"/>
    <cellStyle name="Обычный 6 2 2 2 3 2" xfId="1482"/>
    <cellStyle name="Обычный 6 2 2 2 3 2 2" xfId="2891"/>
    <cellStyle name="Обычный 6 2 2 2 3 2 2 2" xfId="7115"/>
    <cellStyle name="Обычный 6 2 2 2 3 2 3" xfId="4299"/>
    <cellStyle name="Обычный 6 2 2 2 3 2 3 2" xfId="8523"/>
    <cellStyle name="Обычный 6 2 2 2 3 2 4" xfId="5707"/>
    <cellStyle name="Обычный 6 2 2 2 3 3" xfId="2187"/>
    <cellStyle name="Обычный 6 2 2 2 3 3 2" xfId="6411"/>
    <cellStyle name="Обычный 6 2 2 2 3 4" xfId="3595"/>
    <cellStyle name="Обычный 6 2 2 2 3 4 2" xfId="7819"/>
    <cellStyle name="Обычный 6 2 2 2 3 5" xfId="5003"/>
    <cellStyle name="Обычный 6 2 2 2 4" xfId="1130"/>
    <cellStyle name="Обычный 6 2 2 2 4 2" xfId="2539"/>
    <cellStyle name="Обычный 6 2 2 2 4 2 2" xfId="6763"/>
    <cellStyle name="Обычный 6 2 2 2 4 3" xfId="3947"/>
    <cellStyle name="Обычный 6 2 2 2 4 3 2" xfId="8171"/>
    <cellStyle name="Обычный 6 2 2 2 4 4" xfId="5355"/>
    <cellStyle name="Обычный 6 2 2 2 5" xfId="1835"/>
    <cellStyle name="Обычный 6 2 2 2 5 2" xfId="6059"/>
    <cellStyle name="Обычный 6 2 2 2 6" xfId="3243"/>
    <cellStyle name="Обычный 6 2 2 2 6 2" xfId="7467"/>
    <cellStyle name="Обычный 6 2 2 2 7" xfId="4651"/>
    <cellStyle name="Обычный 6 2 2 3" xfId="356"/>
    <cellStyle name="Обычный 6 2 2 3 2" xfId="753"/>
    <cellStyle name="Обычный 6 2 2 3 2 2" xfId="1484"/>
    <cellStyle name="Обычный 6 2 2 3 2 2 2" xfId="2893"/>
    <cellStyle name="Обычный 6 2 2 3 2 2 2 2" xfId="7117"/>
    <cellStyle name="Обычный 6 2 2 3 2 2 3" xfId="4301"/>
    <cellStyle name="Обычный 6 2 2 3 2 2 3 2" xfId="8525"/>
    <cellStyle name="Обычный 6 2 2 3 2 2 4" xfId="5709"/>
    <cellStyle name="Обычный 6 2 2 3 2 3" xfId="2189"/>
    <cellStyle name="Обычный 6 2 2 3 2 3 2" xfId="6413"/>
    <cellStyle name="Обычный 6 2 2 3 2 4" xfId="3597"/>
    <cellStyle name="Обычный 6 2 2 3 2 4 2" xfId="7821"/>
    <cellStyle name="Обычный 6 2 2 3 2 5" xfId="5005"/>
    <cellStyle name="Обычный 6 2 2 3 3" xfId="1132"/>
    <cellStyle name="Обычный 6 2 2 3 3 2" xfId="2541"/>
    <cellStyle name="Обычный 6 2 2 3 3 2 2" xfId="6765"/>
    <cellStyle name="Обычный 6 2 2 3 3 3" xfId="3949"/>
    <cellStyle name="Обычный 6 2 2 3 3 3 2" xfId="8173"/>
    <cellStyle name="Обычный 6 2 2 3 3 4" xfId="5357"/>
    <cellStyle name="Обычный 6 2 2 3 4" xfId="1837"/>
    <cellStyle name="Обычный 6 2 2 3 4 2" xfId="6061"/>
    <cellStyle name="Обычный 6 2 2 3 5" xfId="3245"/>
    <cellStyle name="Обычный 6 2 2 3 5 2" xfId="7469"/>
    <cellStyle name="Обычный 6 2 2 3 6" xfId="4653"/>
    <cellStyle name="Обычный 6 2 2 4" xfId="750"/>
    <cellStyle name="Обычный 6 2 2 4 2" xfId="1481"/>
    <cellStyle name="Обычный 6 2 2 4 2 2" xfId="2890"/>
    <cellStyle name="Обычный 6 2 2 4 2 2 2" xfId="7114"/>
    <cellStyle name="Обычный 6 2 2 4 2 3" xfId="4298"/>
    <cellStyle name="Обычный 6 2 2 4 2 3 2" xfId="8522"/>
    <cellStyle name="Обычный 6 2 2 4 2 4" xfId="5706"/>
    <cellStyle name="Обычный 6 2 2 4 3" xfId="2186"/>
    <cellStyle name="Обычный 6 2 2 4 3 2" xfId="6410"/>
    <cellStyle name="Обычный 6 2 2 4 4" xfId="3594"/>
    <cellStyle name="Обычный 6 2 2 4 4 2" xfId="7818"/>
    <cellStyle name="Обычный 6 2 2 4 5" xfId="5002"/>
    <cellStyle name="Обычный 6 2 2 5" xfId="1129"/>
    <cellStyle name="Обычный 6 2 2 5 2" xfId="2538"/>
    <cellStyle name="Обычный 6 2 2 5 2 2" xfId="6762"/>
    <cellStyle name="Обычный 6 2 2 5 3" xfId="3946"/>
    <cellStyle name="Обычный 6 2 2 5 3 2" xfId="8170"/>
    <cellStyle name="Обычный 6 2 2 5 4" xfId="5354"/>
    <cellStyle name="Обычный 6 2 2 6" xfId="1834"/>
    <cellStyle name="Обычный 6 2 2 6 2" xfId="6058"/>
    <cellStyle name="Обычный 6 2 2 7" xfId="3242"/>
    <cellStyle name="Обычный 6 2 2 7 2" xfId="7466"/>
    <cellStyle name="Обычный 6 2 2 8" xfId="4650"/>
    <cellStyle name="Обычный 6 2 3" xfId="357"/>
    <cellStyle name="Обычный 6 2 3 2" xfId="358"/>
    <cellStyle name="Обычный 6 2 3 2 2" xfId="755"/>
    <cellStyle name="Обычный 6 2 3 2 2 2" xfId="1486"/>
    <cellStyle name="Обычный 6 2 3 2 2 2 2" xfId="2895"/>
    <cellStyle name="Обычный 6 2 3 2 2 2 2 2" xfId="7119"/>
    <cellStyle name="Обычный 6 2 3 2 2 2 3" xfId="4303"/>
    <cellStyle name="Обычный 6 2 3 2 2 2 3 2" xfId="8527"/>
    <cellStyle name="Обычный 6 2 3 2 2 2 4" xfId="5711"/>
    <cellStyle name="Обычный 6 2 3 2 2 3" xfId="2191"/>
    <cellStyle name="Обычный 6 2 3 2 2 3 2" xfId="6415"/>
    <cellStyle name="Обычный 6 2 3 2 2 4" xfId="3599"/>
    <cellStyle name="Обычный 6 2 3 2 2 4 2" xfId="7823"/>
    <cellStyle name="Обычный 6 2 3 2 2 5" xfId="5007"/>
    <cellStyle name="Обычный 6 2 3 2 3" xfId="1134"/>
    <cellStyle name="Обычный 6 2 3 2 3 2" xfId="2543"/>
    <cellStyle name="Обычный 6 2 3 2 3 2 2" xfId="6767"/>
    <cellStyle name="Обычный 6 2 3 2 3 3" xfId="3951"/>
    <cellStyle name="Обычный 6 2 3 2 3 3 2" xfId="8175"/>
    <cellStyle name="Обычный 6 2 3 2 3 4" xfId="5359"/>
    <cellStyle name="Обычный 6 2 3 2 4" xfId="1839"/>
    <cellStyle name="Обычный 6 2 3 2 4 2" xfId="6063"/>
    <cellStyle name="Обычный 6 2 3 2 5" xfId="3247"/>
    <cellStyle name="Обычный 6 2 3 2 5 2" xfId="7471"/>
    <cellStyle name="Обычный 6 2 3 2 6" xfId="4655"/>
    <cellStyle name="Обычный 6 2 3 3" xfId="754"/>
    <cellStyle name="Обычный 6 2 3 3 2" xfId="1485"/>
    <cellStyle name="Обычный 6 2 3 3 2 2" xfId="2894"/>
    <cellStyle name="Обычный 6 2 3 3 2 2 2" xfId="7118"/>
    <cellStyle name="Обычный 6 2 3 3 2 3" xfId="4302"/>
    <cellStyle name="Обычный 6 2 3 3 2 3 2" xfId="8526"/>
    <cellStyle name="Обычный 6 2 3 3 2 4" xfId="5710"/>
    <cellStyle name="Обычный 6 2 3 3 3" xfId="2190"/>
    <cellStyle name="Обычный 6 2 3 3 3 2" xfId="6414"/>
    <cellStyle name="Обычный 6 2 3 3 4" xfId="3598"/>
    <cellStyle name="Обычный 6 2 3 3 4 2" xfId="7822"/>
    <cellStyle name="Обычный 6 2 3 3 5" xfId="5006"/>
    <cellStyle name="Обычный 6 2 3 4" xfId="1133"/>
    <cellStyle name="Обычный 6 2 3 4 2" xfId="2542"/>
    <cellStyle name="Обычный 6 2 3 4 2 2" xfId="6766"/>
    <cellStyle name="Обычный 6 2 3 4 3" xfId="3950"/>
    <cellStyle name="Обычный 6 2 3 4 3 2" xfId="8174"/>
    <cellStyle name="Обычный 6 2 3 4 4" xfId="5358"/>
    <cellStyle name="Обычный 6 2 3 5" xfId="1838"/>
    <cellStyle name="Обычный 6 2 3 5 2" xfId="6062"/>
    <cellStyle name="Обычный 6 2 3 6" xfId="3246"/>
    <cellStyle name="Обычный 6 2 3 6 2" xfId="7470"/>
    <cellStyle name="Обычный 6 2 3 7" xfId="4654"/>
    <cellStyle name="Обычный 6 2 4" xfId="359"/>
    <cellStyle name="Обычный 6 2 4 2" xfId="756"/>
    <cellStyle name="Обычный 6 2 4 2 2" xfId="1487"/>
    <cellStyle name="Обычный 6 2 4 2 2 2" xfId="2896"/>
    <cellStyle name="Обычный 6 2 4 2 2 2 2" xfId="7120"/>
    <cellStyle name="Обычный 6 2 4 2 2 3" xfId="4304"/>
    <cellStyle name="Обычный 6 2 4 2 2 3 2" xfId="8528"/>
    <cellStyle name="Обычный 6 2 4 2 2 4" xfId="5712"/>
    <cellStyle name="Обычный 6 2 4 2 3" xfId="2192"/>
    <cellStyle name="Обычный 6 2 4 2 3 2" xfId="6416"/>
    <cellStyle name="Обычный 6 2 4 2 4" xfId="3600"/>
    <cellStyle name="Обычный 6 2 4 2 4 2" xfId="7824"/>
    <cellStyle name="Обычный 6 2 4 2 5" xfId="5008"/>
    <cellStyle name="Обычный 6 2 4 3" xfId="1135"/>
    <cellStyle name="Обычный 6 2 4 3 2" xfId="2544"/>
    <cellStyle name="Обычный 6 2 4 3 2 2" xfId="6768"/>
    <cellStyle name="Обычный 6 2 4 3 3" xfId="3952"/>
    <cellStyle name="Обычный 6 2 4 3 3 2" xfId="8176"/>
    <cellStyle name="Обычный 6 2 4 3 4" xfId="5360"/>
    <cellStyle name="Обычный 6 2 4 4" xfId="1840"/>
    <cellStyle name="Обычный 6 2 4 4 2" xfId="6064"/>
    <cellStyle name="Обычный 6 2 4 5" xfId="3248"/>
    <cellStyle name="Обычный 6 2 4 5 2" xfId="7472"/>
    <cellStyle name="Обычный 6 2 4 6" xfId="4656"/>
    <cellStyle name="Обычный 6 2 5" xfId="749"/>
    <cellStyle name="Обычный 6 2 5 2" xfId="1480"/>
    <cellStyle name="Обычный 6 2 5 2 2" xfId="2889"/>
    <cellStyle name="Обычный 6 2 5 2 2 2" xfId="7113"/>
    <cellStyle name="Обычный 6 2 5 2 3" xfId="4297"/>
    <cellStyle name="Обычный 6 2 5 2 3 2" xfId="8521"/>
    <cellStyle name="Обычный 6 2 5 2 4" xfId="5705"/>
    <cellStyle name="Обычный 6 2 5 3" xfId="2185"/>
    <cellStyle name="Обычный 6 2 5 3 2" xfId="6409"/>
    <cellStyle name="Обычный 6 2 5 4" xfId="3593"/>
    <cellStyle name="Обычный 6 2 5 4 2" xfId="7817"/>
    <cellStyle name="Обычный 6 2 5 5" xfId="5001"/>
    <cellStyle name="Обычный 6 2 6" xfId="1128"/>
    <cellStyle name="Обычный 6 2 6 2" xfId="2537"/>
    <cellStyle name="Обычный 6 2 6 2 2" xfId="6761"/>
    <cellStyle name="Обычный 6 2 6 3" xfId="3945"/>
    <cellStyle name="Обычный 6 2 6 3 2" xfId="8169"/>
    <cellStyle name="Обычный 6 2 6 4" xfId="5353"/>
    <cellStyle name="Обычный 6 2 7" xfId="1833"/>
    <cellStyle name="Обычный 6 2 7 2" xfId="6057"/>
    <cellStyle name="Обычный 6 2 8" xfId="3241"/>
    <cellStyle name="Обычный 6 2 8 2" xfId="7465"/>
    <cellStyle name="Обычный 6 2 9" xfId="4649"/>
    <cellStyle name="Обычный 6 3" xfId="360"/>
    <cellStyle name="Обычный 6 3 2" xfId="361"/>
    <cellStyle name="Обычный 6 3 2 2" xfId="362"/>
    <cellStyle name="Обычный 6 3 2 2 2" xfId="759"/>
    <cellStyle name="Обычный 6 3 2 2 2 2" xfId="1490"/>
    <cellStyle name="Обычный 6 3 2 2 2 2 2" xfId="2899"/>
    <cellStyle name="Обычный 6 3 2 2 2 2 2 2" xfId="7123"/>
    <cellStyle name="Обычный 6 3 2 2 2 2 3" xfId="4307"/>
    <cellStyle name="Обычный 6 3 2 2 2 2 3 2" xfId="8531"/>
    <cellStyle name="Обычный 6 3 2 2 2 2 4" xfId="5715"/>
    <cellStyle name="Обычный 6 3 2 2 2 3" xfId="2195"/>
    <cellStyle name="Обычный 6 3 2 2 2 3 2" xfId="6419"/>
    <cellStyle name="Обычный 6 3 2 2 2 4" xfId="3603"/>
    <cellStyle name="Обычный 6 3 2 2 2 4 2" xfId="7827"/>
    <cellStyle name="Обычный 6 3 2 2 2 5" xfId="5011"/>
    <cellStyle name="Обычный 6 3 2 2 3" xfId="1138"/>
    <cellStyle name="Обычный 6 3 2 2 3 2" xfId="2547"/>
    <cellStyle name="Обычный 6 3 2 2 3 2 2" xfId="6771"/>
    <cellStyle name="Обычный 6 3 2 2 3 3" xfId="3955"/>
    <cellStyle name="Обычный 6 3 2 2 3 3 2" xfId="8179"/>
    <cellStyle name="Обычный 6 3 2 2 3 4" xfId="5363"/>
    <cellStyle name="Обычный 6 3 2 2 4" xfId="1843"/>
    <cellStyle name="Обычный 6 3 2 2 4 2" xfId="6067"/>
    <cellStyle name="Обычный 6 3 2 2 5" xfId="3251"/>
    <cellStyle name="Обычный 6 3 2 2 5 2" xfId="7475"/>
    <cellStyle name="Обычный 6 3 2 2 6" xfId="4659"/>
    <cellStyle name="Обычный 6 3 2 3" xfId="758"/>
    <cellStyle name="Обычный 6 3 2 3 2" xfId="1489"/>
    <cellStyle name="Обычный 6 3 2 3 2 2" xfId="2898"/>
    <cellStyle name="Обычный 6 3 2 3 2 2 2" xfId="7122"/>
    <cellStyle name="Обычный 6 3 2 3 2 3" xfId="4306"/>
    <cellStyle name="Обычный 6 3 2 3 2 3 2" xfId="8530"/>
    <cellStyle name="Обычный 6 3 2 3 2 4" xfId="5714"/>
    <cellStyle name="Обычный 6 3 2 3 3" xfId="2194"/>
    <cellStyle name="Обычный 6 3 2 3 3 2" xfId="6418"/>
    <cellStyle name="Обычный 6 3 2 3 4" xfId="3602"/>
    <cellStyle name="Обычный 6 3 2 3 4 2" xfId="7826"/>
    <cellStyle name="Обычный 6 3 2 3 5" xfId="5010"/>
    <cellStyle name="Обычный 6 3 2 4" xfId="1137"/>
    <cellStyle name="Обычный 6 3 2 4 2" xfId="2546"/>
    <cellStyle name="Обычный 6 3 2 4 2 2" xfId="6770"/>
    <cellStyle name="Обычный 6 3 2 4 3" xfId="3954"/>
    <cellStyle name="Обычный 6 3 2 4 3 2" xfId="8178"/>
    <cellStyle name="Обычный 6 3 2 4 4" xfId="5362"/>
    <cellStyle name="Обычный 6 3 2 5" xfId="1842"/>
    <cellStyle name="Обычный 6 3 2 5 2" xfId="6066"/>
    <cellStyle name="Обычный 6 3 2 6" xfId="3250"/>
    <cellStyle name="Обычный 6 3 2 6 2" xfId="7474"/>
    <cellStyle name="Обычный 6 3 2 7" xfId="4658"/>
    <cellStyle name="Обычный 6 3 3" xfId="363"/>
    <cellStyle name="Обычный 6 3 3 2" xfId="760"/>
    <cellStyle name="Обычный 6 3 3 2 2" xfId="1491"/>
    <cellStyle name="Обычный 6 3 3 2 2 2" xfId="2900"/>
    <cellStyle name="Обычный 6 3 3 2 2 2 2" xfId="7124"/>
    <cellStyle name="Обычный 6 3 3 2 2 3" xfId="4308"/>
    <cellStyle name="Обычный 6 3 3 2 2 3 2" xfId="8532"/>
    <cellStyle name="Обычный 6 3 3 2 2 4" xfId="5716"/>
    <cellStyle name="Обычный 6 3 3 2 3" xfId="2196"/>
    <cellStyle name="Обычный 6 3 3 2 3 2" xfId="6420"/>
    <cellStyle name="Обычный 6 3 3 2 4" xfId="3604"/>
    <cellStyle name="Обычный 6 3 3 2 4 2" xfId="7828"/>
    <cellStyle name="Обычный 6 3 3 2 5" xfId="5012"/>
    <cellStyle name="Обычный 6 3 3 3" xfId="1139"/>
    <cellStyle name="Обычный 6 3 3 3 2" xfId="2548"/>
    <cellStyle name="Обычный 6 3 3 3 2 2" xfId="6772"/>
    <cellStyle name="Обычный 6 3 3 3 3" xfId="3956"/>
    <cellStyle name="Обычный 6 3 3 3 3 2" xfId="8180"/>
    <cellStyle name="Обычный 6 3 3 3 4" xfId="5364"/>
    <cellStyle name="Обычный 6 3 3 4" xfId="1844"/>
    <cellStyle name="Обычный 6 3 3 4 2" xfId="6068"/>
    <cellStyle name="Обычный 6 3 3 5" xfId="3252"/>
    <cellStyle name="Обычный 6 3 3 5 2" xfId="7476"/>
    <cellStyle name="Обычный 6 3 3 6" xfId="4660"/>
    <cellStyle name="Обычный 6 3 4" xfId="757"/>
    <cellStyle name="Обычный 6 3 4 2" xfId="1488"/>
    <cellStyle name="Обычный 6 3 4 2 2" xfId="2897"/>
    <cellStyle name="Обычный 6 3 4 2 2 2" xfId="7121"/>
    <cellStyle name="Обычный 6 3 4 2 3" xfId="4305"/>
    <cellStyle name="Обычный 6 3 4 2 3 2" xfId="8529"/>
    <cellStyle name="Обычный 6 3 4 2 4" xfId="5713"/>
    <cellStyle name="Обычный 6 3 4 3" xfId="2193"/>
    <cellStyle name="Обычный 6 3 4 3 2" xfId="6417"/>
    <cellStyle name="Обычный 6 3 4 4" xfId="3601"/>
    <cellStyle name="Обычный 6 3 4 4 2" xfId="7825"/>
    <cellStyle name="Обычный 6 3 4 5" xfId="5009"/>
    <cellStyle name="Обычный 6 3 5" xfId="1136"/>
    <cellStyle name="Обычный 6 3 5 2" xfId="2545"/>
    <cellStyle name="Обычный 6 3 5 2 2" xfId="6769"/>
    <cellStyle name="Обычный 6 3 5 3" xfId="3953"/>
    <cellStyle name="Обычный 6 3 5 3 2" xfId="8177"/>
    <cellStyle name="Обычный 6 3 5 4" xfId="5361"/>
    <cellStyle name="Обычный 6 3 6" xfId="1841"/>
    <cellStyle name="Обычный 6 3 6 2" xfId="6065"/>
    <cellStyle name="Обычный 6 3 7" xfId="3249"/>
    <cellStyle name="Обычный 6 3 7 2" xfId="7473"/>
    <cellStyle name="Обычный 6 3 8" xfId="4657"/>
    <cellStyle name="Обычный 6 4" xfId="364"/>
    <cellStyle name="Обычный 6 4 2" xfId="365"/>
    <cellStyle name="Обычный 6 4 2 2" xfId="762"/>
    <cellStyle name="Обычный 6 4 2 2 2" xfId="1493"/>
    <cellStyle name="Обычный 6 4 2 2 2 2" xfId="2902"/>
    <cellStyle name="Обычный 6 4 2 2 2 2 2" xfId="7126"/>
    <cellStyle name="Обычный 6 4 2 2 2 3" xfId="4310"/>
    <cellStyle name="Обычный 6 4 2 2 2 3 2" xfId="8534"/>
    <cellStyle name="Обычный 6 4 2 2 2 4" xfId="5718"/>
    <cellStyle name="Обычный 6 4 2 2 3" xfId="2198"/>
    <cellStyle name="Обычный 6 4 2 2 3 2" xfId="6422"/>
    <cellStyle name="Обычный 6 4 2 2 4" xfId="3606"/>
    <cellStyle name="Обычный 6 4 2 2 4 2" xfId="7830"/>
    <cellStyle name="Обычный 6 4 2 2 5" xfId="5014"/>
    <cellStyle name="Обычный 6 4 2 3" xfId="1141"/>
    <cellStyle name="Обычный 6 4 2 3 2" xfId="2550"/>
    <cellStyle name="Обычный 6 4 2 3 2 2" xfId="6774"/>
    <cellStyle name="Обычный 6 4 2 3 3" xfId="3958"/>
    <cellStyle name="Обычный 6 4 2 3 3 2" xfId="8182"/>
    <cellStyle name="Обычный 6 4 2 3 4" xfId="5366"/>
    <cellStyle name="Обычный 6 4 2 4" xfId="1846"/>
    <cellStyle name="Обычный 6 4 2 4 2" xfId="6070"/>
    <cellStyle name="Обычный 6 4 2 5" xfId="3254"/>
    <cellStyle name="Обычный 6 4 2 5 2" xfId="7478"/>
    <cellStyle name="Обычный 6 4 2 6" xfId="4662"/>
    <cellStyle name="Обычный 6 4 3" xfId="761"/>
    <cellStyle name="Обычный 6 4 3 2" xfId="1492"/>
    <cellStyle name="Обычный 6 4 3 2 2" xfId="2901"/>
    <cellStyle name="Обычный 6 4 3 2 2 2" xfId="7125"/>
    <cellStyle name="Обычный 6 4 3 2 3" xfId="4309"/>
    <cellStyle name="Обычный 6 4 3 2 3 2" xfId="8533"/>
    <cellStyle name="Обычный 6 4 3 2 4" xfId="5717"/>
    <cellStyle name="Обычный 6 4 3 3" xfId="2197"/>
    <cellStyle name="Обычный 6 4 3 3 2" xfId="6421"/>
    <cellStyle name="Обычный 6 4 3 4" xfId="3605"/>
    <cellStyle name="Обычный 6 4 3 4 2" xfId="7829"/>
    <cellStyle name="Обычный 6 4 3 5" xfId="5013"/>
    <cellStyle name="Обычный 6 4 4" xfId="1140"/>
    <cellStyle name="Обычный 6 4 4 2" xfId="2549"/>
    <cellStyle name="Обычный 6 4 4 2 2" xfId="6773"/>
    <cellStyle name="Обычный 6 4 4 3" xfId="3957"/>
    <cellStyle name="Обычный 6 4 4 3 2" xfId="8181"/>
    <cellStyle name="Обычный 6 4 4 4" xfId="5365"/>
    <cellStyle name="Обычный 6 4 5" xfId="1845"/>
    <cellStyle name="Обычный 6 4 5 2" xfId="6069"/>
    <cellStyle name="Обычный 6 4 6" xfId="3253"/>
    <cellStyle name="Обычный 6 4 6 2" xfId="7477"/>
    <cellStyle name="Обычный 6 4 7" xfId="4661"/>
    <cellStyle name="Обычный 6 5" xfId="366"/>
    <cellStyle name="Обычный 6 5 2" xfId="763"/>
    <cellStyle name="Обычный 6 5 2 2" xfId="1494"/>
    <cellStyle name="Обычный 6 5 2 2 2" xfId="2903"/>
    <cellStyle name="Обычный 6 5 2 2 2 2" xfId="7127"/>
    <cellStyle name="Обычный 6 5 2 2 3" xfId="4311"/>
    <cellStyle name="Обычный 6 5 2 2 3 2" xfId="8535"/>
    <cellStyle name="Обычный 6 5 2 2 4" xfId="5719"/>
    <cellStyle name="Обычный 6 5 2 3" xfId="2199"/>
    <cellStyle name="Обычный 6 5 2 3 2" xfId="6423"/>
    <cellStyle name="Обычный 6 5 2 4" xfId="3607"/>
    <cellStyle name="Обычный 6 5 2 4 2" xfId="7831"/>
    <cellStyle name="Обычный 6 5 2 5" xfId="5015"/>
    <cellStyle name="Обычный 6 5 3" xfId="1142"/>
    <cellStyle name="Обычный 6 5 3 2" xfId="2551"/>
    <cellStyle name="Обычный 6 5 3 2 2" xfId="6775"/>
    <cellStyle name="Обычный 6 5 3 3" xfId="3959"/>
    <cellStyle name="Обычный 6 5 3 3 2" xfId="8183"/>
    <cellStyle name="Обычный 6 5 3 4" xfId="5367"/>
    <cellStyle name="Обычный 6 5 4" xfId="1847"/>
    <cellStyle name="Обычный 6 5 4 2" xfId="6071"/>
    <cellStyle name="Обычный 6 5 5" xfId="3255"/>
    <cellStyle name="Обычный 6 5 5 2" xfId="7479"/>
    <cellStyle name="Обычный 6 5 6" xfId="4663"/>
    <cellStyle name="Обычный 6 6" xfId="748"/>
    <cellStyle name="Обычный 6 6 2" xfId="1479"/>
    <cellStyle name="Обычный 6 6 2 2" xfId="2888"/>
    <cellStyle name="Обычный 6 6 2 2 2" xfId="7112"/>
    <cellStyle name="Обычный 6 6 2 3" xfId="4296"/>
    <cellStyle name="Обычный 6 6 2 3 2" xfId="8520"/>
    <cellStyle name="Обычный 6 6 2 4" xfId="5704"/>
    <cellStyle name="Обычный 6 6 3" xfId="2184"/>
    <cellStyle name="Обычный 6 6 3 2" xfId="6408"/>
    <cellStyle name="Обычный 6 6 4" xfId="3592"/>
    <cellStyle name="Обычный 6 6 4 2" xfId="7816"/>
    <cellStyle name="Обычный 6 6 5" xfId="5000"/>
    <cellStyle name="Обычный 6 7" xfId="1127"/>
    <cellStyle name="Обычный 6 7 2" xfId="2536"/>
    <cellStyle name="Обычный 6 7 2 2" xfId="6760"/>
    <cellStyle name="Обычный 6 7 3" xfId="3944"/>
    <cellStyle name="Обычный 6 7 3 2" xfId="8168"/>
    <cellStyle name="Обычный 6 7 4" xfId="5352"/>
    <cellStyle name="Обычный 6 8" xfId="1832"/>
    <cellStyle name="Обычный 6 8 2" xfId="6056"/>
    <cellStyle name="Обычный 6 9" xfId="3240"/>
    <cellStyle name="Обычный 6 9 2" xfId="7464"/>
    <cellStyle name="Обычный 6_Отчет за 2015 год" xfId="367"/>
    <cellStyle name="Обычный 7" xfId="368"/>
    <cellStyle name="Обычный 7 2" xfId="369"/>
    <cellStyle name="Обычный 7 2 2" xfId="370"/>
    <cellStyle name="Обычный 7 2 2 2" xfId="371"/>
    <cellStyle name="Обычный 7 2 2 2 2" xfId="767"/>
    <cellStyle name="Обычный 7 2 2 2 2 2" xfId="1498"/>
    <cellStyle name="Обычный 7 2 2 2 2 2 2" xfId="2907"/>
    <cellStyle name="Обычный 7 2 2 2 2 2 2 2" xfId="7131"/>
    <cellStyle name="Обычный 7 2 2 2 2 2 3" xfId="4315"/>
    <cellStyle name="Обычный 7 2 2 2 2 2 3 2" xfId="8539"/>
    <cellStyle name="Обычный 7 2 2 2 2 2 4" xfId="5723"/>
    <cellStyle name="Обычный 7 2 2 2 2 3" xfId="2203"/>
    <cellStyle name="Обычный 7 2 2 2 2 3 2" xfId="6427"/>
    <cellStyle name="Обычный 7 2 2 2 2 4" xfId="3611"/>
    <cellStyle name="Обычный 7 2 2 2 2 4 2" xfId="7835"/>
    <cellStyle name="Обычный 7 2 2 2 2 5" xfId="5019"/>
    <cellStyle name="Обычный 7 2 2 2 3" xfId="1146"/>
    <cellStyle name="Обычный 7 2 2 2 3 2" xfId="2555"/>
    <cellStyle name="Обычный 7 2 2 2 3 2 2" xfId="6779"/>
    <cellStyle name="Обычный 7 2 2 2 3 3" xfId="3963"/>
    <cellStyle name="Обычный 7 2 2 2 3 3 2" xfId="8187"/>
    <cellStyle name="Обычный 7 2 2 2 3 4" xfId="5371"/>
    <cellStyle name="Обычный 7 2 2 2 4" xfId="1851"/>
    <cellStyle name="Обычный 7 2 2 2 4 2" xfId="6075"/>
    <cellStyle name="Обычный 7 2 2 2 5" xfId="3259"/>
    <cellStyle name="Обычный 7 2 2 2 5 2" xfId="7483"/>
    <cellStyle name="Обычный 7 2 2 2 6" xfId="4667"/>
    <cellStyle name="Обычный 7 2 2 3" xfId="766"/>
    <cellStyle name="Обычный 7 2 2 3 2" xfId="1497"/>
    <cellStyle name="Обычный 7 2 2 3 2 2" xfId="2906"/>
    <cellStyle name="Обычный 7 2 2 3 2 2 2" xfId="7130"/>
    <cellStyle name="Обычный 7 2 2 3 2 3" xfId="4314"/>
    <cellStyle name="Обычный 7 2 2 3 2 3 2" xfId="8538"/>
    <cellStyle name="Обычный 7 2 2 3 2 4" xfId="5722"/>
    <cellStyle name="Обычный 7 2 2 3 3" xfId="2202"/>
    <cellStyle name="Обычный 7 2 2 3 3 2" xfId="6426"/>
    <cellStyle name="Обычный 7 2 2 3 4" xfId="3610"/>
    <cellStyle name="Обычный 7 2 2 3 4 2" xfId="7834"/>
    <cellStyle name="Обычный 7 2 2 3 5" xfId="5018"/>
    <cellStyle name="Обычный 7 2 2 4" xfId="1145"/>
    <cellStyle name="Обычный 7 2 2 4 2" xfId="2554"/>
    <cellStyle name="Обычный 7 2 2 4 2 2" xfId="6778"/>
    <cellStyle name="Обычный 7 2 2 4 3" xfId="3962"/>
    <cellStyle name="Обычный 7 2 2 4 3 2" xfId="8186"/>
    <cellStyle name="Обычный 7 2 2 4 4" xfId="5370"/>
    <cellStyle name="Обычный 7 2 2 5" xfId="1850"/>
    <cellStyle name="Обычный 7 2 2 5 2" xfId="6074"/>
    <cellStyle name="Обычный 7 2 2 6" xfId="3258"/>
    <cellStyle name="Обычный 7 2 2 6 2" xfId="7482"/>
    <cellStyle name="Обычный 7 2 2 7" xfId="4666"/>
    <cellStyle name="Обычный 7 2 3" xfId="372"/>
    <cellStyle name="Обычный 7 2 3 2" xfId="768"/>
    <cellStyle name="Обычный 7 2 3 2 2" xfId="1499"/>
    <cellStyle name="Обычный 7 2 3 2 2 2" xfId="2908"/>
    <cellStyle name="Обычный 7 2 3 2 2 2 2" xfId="7132"/>
    <cellStyle name="Обычный 7 2 3 2 2 3" xfId="4316"/>
    <cellStyle name="Обычный 7 2 3 2 2 3 2" xfId="8540"/>
    <cellStyle name="Обычный 7 2 3 2 2 4" xfId="5724"/>
    <cellStyle name="Обычный 7 2 3 2 3" xfId="2204"/>
    <cellStyle name="Обычный 7 2 3 2 3 2" xfId="6428"/>
    <cellStyle name="Обычный 7 2 3 2 4" xfId="3612"/>
    <cellStyle name="Обычный 7 2 3 2 4 2" xfId="7836"/>
    <cellStyle name="Обычный 7 2 3 2 5" xfId="5020"/>
    <cellStyle name="Обычный 7 2 3 3" xfId="1147"/>
    <cellStyle name="Обычный 7 2 3 3 2" xfId="2556"/>
    <cellStyle name="Обычный 7 2 3 3 2 2" xfId="6780"/>
    <cellStyle name="Обычный 7 2 3 3 3" xfId="3964"/>
    <cellStyle name="Обычный 7 2 3 3 3 2" xfId="8188"/>
    <cellStyle name="Обычный 7 2 3 3 4" xfId="5372"/>
    <cellStyle name="Обычный 7 2 3 4" xfId="1852"/>
    <cellStyle name="Обычный 7 2 3 4 2" xfId="6076"/>
    <cellStyle name="Обычный 7 2 3 5" xfId="3260"/>
    <cellStyle name="Обычный 7 2 3 5 2" xfId="7484"/>
    <cellStyle name="Обычный 7 2 3 6" xfId="4668"/>
    <cellStyle name="Обычный 7 2 4" xfId="765"/>
    <cellStyle name="Обычный 7 2 4 2" xfId="1496"/>
    <cellStyle name="Обычный 7 2 4 2 2" xfId="2905"/>
    <cellStyle name="Обычный 7 2 4 2 2 2" xfId="7129"/>
    <cellStyle name="Обычный 7 2 4 2 3" xfId="4313"/>
    <cellStyle name="Обычный 7 2 4 2 3 2" xfId="8537"/>
    <cellStyle name="Обычный 7 2 4 2 4" xfId="5721"/>
    <cellStyle name="Обычный 7 2 4 3" xfId="2201"/>
    <cellStyle name="Обычный 7 2 4 3 2" xfId="6425"/>
    <cellStyle name="Обычный 7 2 4 4" xfId="3609"/>
    <cellStyle name="Обычный 7 2 4 4 2" xfId="7833"/>
    <cellStyle name="Обычный 7 2 4 5" xfId="5017"/>
    <cellStyle name="Обычный 7 2 5" xfId="1144"/>
    <cellStyle name="Обычный 7 2 5 2" xfId="2553"/>
    <cellStyle name="Обычный 7 2 5 2 2" xfId="6777"/>
    <cellStyle name="Обычный 7 2 5 3" xfId="3961"/>
    <cellStyle name="Обычный 7 2 5 3 2" xfId="8185"/>
    <cellStyle name="Обычный 7 2 5 4" xfId="5369"/>
    <cellStyle name="Обычный 7 2 6" xfId="1849"/>
    <cellStyle name="Обычный 7 2 6 2" xfId="6073"/>
    <cellStyle name="Обычный 7 2 7" xfId="3257"/>
    <cellStyle name="Обычный 7 2 7 2" xfId="7481"/>
    <cellStyle name="Обычный 7 2 8" xfId="4665"/>
    <cellStyle name="Обычный 7 3" xfId="373"/>
    <cellStyle name="Обычный 7 3 2" xfId="374"/>
    <cellStyle name="Обычный 7 3 2 2" xfId="770"/>
    <cellStyle name="Обычный 7 3 2 2 2" xfId="1501"/>
    <cellStyle name="Обычный 7 3 2 2 2 2" xfId="2910"/>
    <cellStyle name="Обычный 7 3 2 2 2 2 2" xfId="7134"/>
    <cellStyle name="Обычный 7 3 2 2 2 3" xfId="4318"/>
    <cellStyle name="Обычный 7 3 2 2 2 3 2" xfId="8542"/>
    <cellStyle name="Обычный 7 3 2 2 2 4" xfId="5726"/>
    <cellStyle name="Обычный 7 3 2 2 3" xfId="2206"/>
    <cellStyle name="Обычный 7 3 2 2 3 2" xfId="6430"/>
    <cellStyle name="Обычный 7 3 2 2 4" xfId="3614"/>
    <cellStyle name="Обычный 7 3 2 2 4 2" xfId="7838"/>
    <cellStyle name="Обычный 7 3 2 2 5" xfId="5022"/>
    <cellStyle name="Обычный 7 3 2 3" xfId="1149"/>
    <cellStyle name="Обычный 7 3 2 3 2" xfId="2558"/>
    <cellStyle name="Обычный 7 3 2 3 2 2" xfId="6782"/>
    <cellStyle name="Обычный 7 3 2 3 3" xfId="3966"/>
    <cellStyle name="Обычный 7 3 2 3 3 2" xfId="8190"/>
    <cellStyle name="Обычный 7 3 2 3 4" xfId="5374"/>
    <cellStyle name="Обычный 7 3 2 4" xfId="1854"/>
    <cellStyle name="Обычный 7 3 2 4 2" xfId="6078"/>
    <cellStyle name="Обычный 7 3 2 5" xfId="3262"/>
    <cellStyle name="Обычный 7 3 2 5 2" xfId="7486"/>
    <cellStyle name="Обычный 7 3 2 6" xfId="4670"/>
    <cellStyle name="Обычный 7 3 3" xfId="769"/>
    <cellStyle name="Обычный 7 3 3 2" xfId="1500"/>
    <cellStyle name="Обычный 7 3 3 2 2" xfId="2909"/>
    <cellStyle name="Обычный 7 3 3 2 2 2" xfId="7133"/>
    <cellStyle name="Обычный 7 3 3 2 3" xfId="4317"/>
    <cellStyle name="Обычный 7 3 3 2 3 2" xfId="8541"/>
    <cellStyle name="Обычный 7 3 3 2 4" xfId="5725"/>
    <cellStyle name="Обычный 7 3 3 3" xfId="2205"/>
    <cellStyle name="Обычный 7 3 3 3 2" xfId="6429"/>
    <cellStyle name="Обычный 7 3 3 4" xfId="3613"/>
    <cellStyle name="Обычный 7 3 3 4 2" xfId="7837"/>
    <cellStyle name="Обычный 7 3 3 5" xfId="5021"/>
    <cellStyle name="Обычный 7 3 4" xfId="1148"/>
    <cellStyle name="Обычный 7 3 4 2" xfId="2557"/>
    <cellStyle name="Обычный 7 3 4 2 2" xfId="6781"/>
    <cellStyle name="Обычный 7 3 4 3" xfId="3965"/>
    <cellStyle name="Обычный 7 3 4 3 2" xfId="8189"/>
    <cellStyle name="Обычный 7 3 4 4" xfId="5373"/>
    <cellStyle name="Обычный 7 3 5" xfId="1853"/>
    <cellStyle name="Обычный 7 3 5 2" xfId="6077"/>
    <cellStyle name="Обычный 7 3 6" xfId="3261"/>
    <cellStyle name="Обычный 7 3 6 2" xfId="7485"/>
    <cellStyle name="Обычный 7 3 7" xfId="4669"/>
    <cellStyle name="Обычный 7 4" xfId="375"/>
    <cellStyle name="Обычный 7 4 2" xfId="771"/>
    <cellStyle name="Обычный 7 4 2 2" xfId="1502"/>
    <cellStyle name="Обычный 7 4 2 2 2" xfId="2911"/>
    <cellStyle name="Обычный 7 4 2 2 2 2" xfId="7135"/>
    <cellStyle name="Обычный 7 4 2 2 3" xfId="4319"/>
    <cellStyle name="Обычный 7 4 2 2 3 2" xfId="8543"/>
    <cellStyle name="Обычный 7 4 2 2 4" xfId="5727"/>
    <cellStyle name="Обычный 7 4 2 3" xfId="2207"/>
    <cellStyle name="Обычный 7 4 2 3 2" xfId="6431"/>
    <cellStyle name="Обычный 7 4 2 4" xfId="3615"/>
    <cellStyle name="Обычный 7 4 2 4 2" xfId="7839"/>
    <cellStyle name="Обычный 7 4 2 5" xfId="5023"/>
    <cellStyle name="Обычный 7 4 3" xfId="1150"/>
    <cellStyle name="Обычный 7 4 3 2" xfId="2559"/>
    <cellStyle name="Обычный 7 4 3 2 2" xfId="6783"/>
    <cellStyle name="Обычный 7 4 3 3" xfId="3967"/>
    <cellStyle name="Обычный 7 4 3 3 2" xfId="8191"/>
    <cellStyle name="Обычный 7 4 3 4" xfId="5375"/>
    <cellStyle name="Обычный 7 4 4" xfId="1855"/>
    <cellStyle name="Обычный 7 4 4 2" xfId="6079"/>
    <cellStyle name="Обычный 7 4 5" xfId="3263"/>
    <cellStyle name="Обычный 7 4 5 2" xfId="7487"/>
    <cellStyle name="Обычный 7 4 6" xfId="4671"/>
    <cellStyle name="Обычный 7 5" xfId="764"/>
    <cellStyle name="Обычный 7 5 2" xfId="1495"/>
    <cellStyle name="Обычный 7 5 2 2" xfId="2904"/>
    <cellStyle name="Обычный 7 5 2 2 2" xfId="7128"/>
    <cellStyle name="Обычный 7 5 2 3" xfId="4312"/>
    <cellStyle name="Обычный 7 5 2 3 2" xfId="8536"/>
    <cellStyle name="Обычный 7 5 2 4" xfId="5720"/>
    <cellStyle name="Обычный 7 5 3" xfId="2200"/>
    <cellStyle name="Обычный 7 5 3 2" xfId="6424"/>
    <cellStyle name="Обычный 7 5 4" xfId="3608"/>
    <cellStyle name="Обычный 7 5 4 2" xfId="7832"/>
    <cellStyle name="Обычный 7 5 5" xfId="5016"/>
    <cellStyle name="Обычный 7 6" xfId="1143"/>
    <cellStyle name="Обычный 7 6 2" xfId="2552"/>
    <cellStyle name="Обычный 7 6 2 2" xfId="6776"/>
    <cellStyle name="Обычный 7 6 3" xfId="3960"/>
    <cellStyle name="Обычный 7 6 3 2" xfId="8184"/>
    <cellStyle name="Обычный 7 6 4" xfId="5368"/>
    <cellStyle name="Обычный 7 7" xfId="1848"/>
    <cellStyle name="Обычный 7 7 2" xfId="6072"/>
    <cellStyle name="Обычный 7 8" xfId="3256"/>
    <cellStyle name="Обычный 7 8 2" xfId="7480"/>
    <cellStyle name="Обычный 7 9" xfId="4664"/>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0;&#1085;&#1077;&#1077;&#1074;&#1072;/2018/&#1043;&#1055;/&#1055;&#1083;&#1072;&#1085;-&#1075;&#1088;&#1072;&#1092;&#1080;&#1082;&#1080;/&#1055;&#1083;&#1072;&#1085;-&#1075;&#1088;&#1072;&#1092;&#1080;&#1082;%20&#1085;&#1072;%202018%20&#1075;&#1086;&#1076;%20&#1087;&#1086;&#1089;&#1083;&#1077;%2022.05.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график"/>
    </sheetNames>
    <sheetDataSet>
      <sheetData sheetId="0">
        <row r="302">
          <cell r="G302">
            <v>16.149999999999999</v>
          </cell>
          <cell r="H302">
            <v>161.30000000000001</v>
          </cell>
        </row>
        <row r="306">
          <cell r="G306">
            <v>73.56</v>
          </cell>
          <cell r="H306">
            <v>734.73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tabSelected="1" view="pageBreakPreview" zoomScale="70" zoomScaleNormal="70" zoomScaleSheetLayoutView="70" workbookViewId="0">
      <pane ySplit="6" topLeftCell="A7" activePane="bottomLeft" state="frozen"/>
      <selection pane="bottomLeft" activeCell="J11" sqref="J11"/>
    </sheetView>
  </sheetViews>
  <sheetFormatPr defaultColWidth="9.140625" defaultRowHeight="15" x14ac:dyDescent="0.25"/>
  <cols>
    <col min="1" max="1" width="6.42578125" style="399" customWidth="1"/>
    <col min="2" max="2" width="34.5703125" style="399" customWidth="1"/>
    <col min="3" max="3" width="19.5703125" style="798" customWidth="1"/>
    <col min="4" max="4" width="18.28515625" style="809" customWidth="1"/>
    <col min="5" max="5" width="18.42578125" style="650" customWidth="1"/>
    <col min="6" max="6" width="5.5703125" style="650" customWidth="1"/>
    <col min="7" max="7" width="5.85546875" style="808" customWidth="1"/>
    <col min="8" max="8" width="18.28515625" style="719" customWidth="1"/>
    <col min="9" max="9" width="19.28515625" style="399" customWidth="1"/>
    <col min="10" max="10" width="4.85546875" style="399" customWidth="1"/>
    <col min="11" max="11" width="5" style="399" customWidth="1"/>
    <col min="12" max="12" width="18.5703125" style="811" customWidth="1"/>
    <col min="13" max="13" width="18.85546875" style="650" customWidth="1"/>
    <col min="14" max="14" width="4.7109375" style="650" customWidth="1"/>
    <col min="15" max="15" width="6.28515625" style="808" customWidth="1"/>
    <col min="16" max="16" width="14.28515625" style="399" customWidth="1"/>
    <col min="17" max="17" width="17" style="439" customWidth="1"/>
    <col min="18" max="18" width="18.140625" style="439" customWidth="1"/>
    <col min="19" max="19" width="29.7109375" style="439" customWidth="1"/>
    <col min="20" max="20" width="23" style="399" customWidth="1"/>
    <col min="21" max="21" width="17.28515625" style="399" bestFit="1" customWidth="1"/>
    <col min="22" max="22" width="15.140625" style="399" bestFit="1" customWidth="1"/>
    <col min="23" max="23" width="10.42578125" style="399" bestFit="1" customWidth="1"/>
    <col min="24" max="24" width="11.5703125" style="399" bestFit="1" customWidth="1"/>
    <col min="25" max="16384" width="9.140625" style="399"/>
  </cols>
  <sheetData>
    <row r="1" spans="1:22" x14ac:dyDescent="0.25">
      <c r="D1" s="799"/>
      <c r="G1" s="650"/>
      <c r="L1" s="650"/>
      <c r="M1" s="670" t="s">
        <v>154</v>
      </c>
      <c r="O1" s="650"/>
    </row>
    <row r="2" spans="1:22" ht="18.75" x14ac:dyDescent="0.3">
      <c r="A2" s="883" t="s">
        <v>538</v>
      </c>
      <c r="B2" s="883"/>
      <c r="C2" s="883"/>
      <c r="D2" s="883"/>
      <c r="E2" s="883"/>
      <c r="F2" s="883"/>
      <c r="G2" s="883"/>
      <c r="H2" s="883"/>
      <c r="I2" s="883"/>
      <c r="J2" s="883"/>
      <c r="K2" s="883"/>
      <c r="L2" s="883"/>
      <c r="M2" s="883"/>
      <c r="N2" s="883"/>
      <c r="O2" s="883"/>
      <c r="P2" s="883"/>
    </row>
    <row r="3" spans="1:22" ht="18.75" x14ac:dyDescent="0.3">
      <c r="A3" s="883" t="s">
        <v>400</v>
      </c>
      <c r="B3" s="883"/>
      <c r="C3" s="883"/>
      <c r="D3" s="883"/>
      <c r="E3" s="883"/>
      <c r="F3" s="883"/>
      <c r="G3" s="883"/>
      <c r="H3" s="883"/>
      <c r="I3" s="883"/>
      <c r="J3" s="883"/>
      <c r="K3" s="883"/>
      <c r="L3" s="883"/>
      <c r="M3" s="883"/>
      <c r="N3" s="883"/>
      <c r="O3" s="883"/>
      <c r="P3" s="883"/>
    </row>
    <row r="4" spans="1:22" ht="7.5" customHeight="1" x14ac:dyDescent="0.3">
      <c r="A4" s="416"/>
      <c r="B4" s="416"/>
      <c r="C4" s="628"/>
      <c r="D4" s="665"/>
      <c r="E4" s="666"/>
      <c r="F4" s="666"/>
      <c r="G4" s="666"/>
      <c r="H4" s="476"/>
      <c r="I4" s="416"/>
      <c r="J4" s="416"/>
      <c r="K4" s="416"/>
      <c r="L4" s="666"/>
      <c r="M4" s="666"/>
      <c r="N4" s="666"/>
      <c r="O4" s="894"/>
      <c r="P4" s="894"/>
    </row>
    <row r="5" spans="1:22" s="395" customFormat="1" ht="42" customHeight="1" x14ac:dyDescent="0.2">
      <c r="A5" s="889" t="s">
        <v>238</v>
      </c>
      <c r="B5" s="889" t="s">
        <v>239</v>
      </c>
      <c r="C5" s="895" t="s">
        <v>240</v>
      </c>
      <c r="D5" s="897" t="s">
        <v>149</v>
      </c>
      <c r="E5" s="892"/>
      <c r="F5" s="892"/>
      <c r="G5" s="898"/>
      <c r="H5" s="891" t="s">
        <v>150</v>
      </c>
      <c r="I5" s="892"/>
      <c r="J5" s="892"/>
      <c r="K5" s="893"/>
      <c r="L5" s="897" t="s">
        <v>241</v>
      </c>
      <c r="M5" s="892"/>
      <c r="N5" s="892"/>
      <c r="O5" s="898"/>
      <c r="P5" s="884" t="s">
        <v>242</v>
      </c>
      <c r="Q5" s="477"/>
      <c r="R5" s="477"/>
      <c r="S5" s="477"/>
    </row>
    <row r="6" spans="1:22" s="395" customFormat="1" ht="42" customHeight="1" x14ac:dyDescent="0.2">
      <c r="A6" s="890"/>
      <c r="B6" s="890"/>
      <c r="C6" s="896"/>
      <c r="D6" s="651" t="s">
        <v>243</v>
      </c>
      <c r="E6" s="770" t="s">
        <v>244</v>
      </c>
      <c r="F6" s="770" t="s">
        <v>245</v>
      </c>
      <c r="G6" s="627" t="s">
        <v>246</v>
      </c>
      <c r="H6" s="769" t="s">
        <v>243</v>
      </c>
      <c r="I6" s="770" t="s">
        <v>244</v>
      </c>
      <c r="J6" s="770" t="s">
        <v>245</v>
      </c>
      <c r="K6" s="667" t="s">
        <v>246</v>
      </c>
      <c r="L6" s="651" t="s">
        <v>243</v>
      </c>
      <c r="M6" s="770" t="s">
        <v>244</v>
      </c>
      <c r="N6" s="770" t="s">
        <v>245</v>
      </c>
      <c r="O6" s="627" t="s">
        <v>246</v>
      </c>
      <c r="P6" s="885"/>
      <c r="Q6" s="477"/>
      <c r="R6" s="477"/>
      <c r="S6" s="477"/>
    </row>
    <row r="7" spans="1:22" s="395" customFormat="1" ht="14.25" customHeight="1" thickBot="1" x14ac:dyDescent="0.25">
      <c r="A7" s="770">
        <v>1</v>
      </c>
      <c r="B7" s="770">
        <v>2</v>
      </c>
      <c r="C7" s="771">
        <v>3</v>
      </c>
      <c r="D7" s="651">
        <v>4</v>
      </c>
      <c r="E7" s="770">
        <v>5</v>
      </c>
      <c r="F7" s="770">
        <v>6</v>
      </c>
      <c r="G7" s="627">
        <v>7</v>
      </c>
      <c r="H7" s="769">
        <v>8</v>
      </c>
      <c r="I7" s="770">
        <v>9</v>
      </c>
      <c r="J7" s="770">
        <v>10</v>
      </c>
      <c r="K7" s="667">
        <v>11</v>
      </c>
      <c r="L7" s="651">
        <v>12</v>
      </c>
      <c r="M7" s="770">
        <v>13</v>
      </c>
      <c r="N7" s="770">
        <v>14</v>
      </c>
      <c r="O7" s="627">
        <v>15</v>
      </c>
      <c r="P7" s="769">
        <v>16</v>
      </c>
      <c r="Q7" s="477"/>
      <c r="R7" s="477"/>
      <c r="S7" s="477"/>
    </row>
    <row r="8" spans="1:22" ht="19.5" customHeight="1" thickBot="1" x14ac:dyDescent="0.3">
      <c r="A8" s="886" t="s">
        <v>247</v>
      </c>
      <c r="B8" s="887"/>
      <c r="C8" s="887"/>
      <c r="D8" s="887"/>
      <c r="E8" s="887"/>
      <c r="F8" s="887"/>
      <c r="G8" s="887"/>
      <c r="H8" s="887"/>
      <c r="I8" s="887"/>
      <c r="J8" s="887"/>
      <c r="K8" s="887"/>
      <c r="L8" s="887"/>
      <c r="M8" s="887"/>
      <c r="N8" s="887"/>
      <c r="O8" s="887"/>
      <c r="P8" s="888"/>
    </row>
    <row r="9" spans="1:22" ht="141" customHeight="1" x14ac:dyDescent="0.25">
      <c r="A9" s="396" t="s">
        <v>159</v>
      </c>
      <c r="B9" s="417" t="s">
        <v>158</v>
      </c>
      <c r="C9" s="673" t="s">
        <v>398</v>
      </c>
      <c r="D9" s="478">
        <f>D10+D11+D12+D13+D14+D15+D16+D17+D18+D19+D20+D21+D22+D23+D24+D25+D26+D27+D28+D29+D30+D31+D32+D33+D34+D35+D36+D37+D38+D39+D40+D41+D42+D43+D44+D45+D46+D47+D48+D51+D52+D53+D54+D55+D56+D57+D49+D50</f>
        <v>1101188</v>
      </c>
      <c r="E9" s="478">
        <f>SUM(E10:E57)</f>
        <v>4663813.9470000016</v>
      </c>
      <c r="F9" s="674"/>
      <c r="G9" s="675"/>
      <c r="H9" s="478">
        <f>H10+H11+H12+H13+H14+H15+H16+H17+H18+H19+H20+H21+H22+H23+H24+H25+H26+H27+H28+H29+H30+H31+H32+H33+H34+H35+H36+H37+H38+H39+H40+H41+H42+H43+H44+H45+H46+H47+H48+H51+H52+H53+H54+H55+H56+H57+H49+H50</f>
        <v>1104431.8</v>
      </c>
      <c r="I9" s="478">
        <f>SUM(I10:I57)</f>
        <v>3999669.05</v>
      </c>
      <c r="J9" s="674"/>
      <c r="K9" s="675"/>
      <c r="L9" s="478">
        <f>L10+L11+L12+L13+L14+L15+L16+L17+L18+L19+L20+L21+L22+L23+L24+L25+L26+L27+L28+L29+L30+L31+L32+L33+L34+L35+L36+L37+L38+L39+L40+L41+L42+L43+L44+L45+L46+L47+L48+L51+L52+L53+L54+L55+L56+L57+L49+L50</f>
        <v>777055.53</v>
      </c>
      <c r="M9" s="480">
        <f>SUM(M10:M57)</f>
        <v>3913532.3</v>
      </c>
      <c r="N9" s="396"/>
      <c r="O9" s="479"/>
      <c r="P9" s="480"/>
      <c r="Q9" s="514">
        <f>(L9+M9)/(I9+H9)</f>
        <v>0.91898415957043644</v>
      </c>
      <c r="R9" s="515">
        <f>M9/I9</f>
        <v>0.97846403066773735</v>
      </c>
      <c r="S9" s="516">
        <f>L9/H9</f>
        <v>0.70357946049724396</v>
      </c>
      <c r="T9" s="517"/>
      <c r="U9" s="518">
        <f>I9+H9</f>
        <v>5104100.8499999996</v>
      </c>
      <c r="V9" s="518">
        <f>M9+L9</f>
        <v>4690587.83</v>
      </c>
    </row>
    <row r="10" spans="1:22" s="488" customFormat="1" ht="38.25" customHeight="1" x14ac:dyDescent="0.25">
      <c r="A10" s="169" t="s">
        <v>270</v>
      </c>
      <c r="B10" s="170" t="s">
        <v>278</v>
      </c>
      <c r="C10" s="632" t="s">
        <v>235</v>
      </c>
      <c r="D10" s="481"/>
      <c r="E10" s="418">
        <v>387230.4</v>
      </c>
      <c r="F10" s="482"/>
      <c r="G10" s="483"/>
      <c r="H10" s="639"/>
      <c r="I10" s="418">
        <v>318330.40000000002</v>
      </c>
      <c r="J10" s="482"/>
      <c r="K10" s="484"/>
      <c r="L10" s="689"/>
      <c r="M10" s="690">
        <v>313602.83</v>
      </c>
      <c r="N10" s="482"/>
      <c r="O10" s="485"/>
      <c r="P10" s="486"/>
      <c r="Q10" s="514">
        <f>M10/I10</f>
        <v>0.98514885791617768</v>
      </c>
      <c r="R10" s="487"/>
      <c r="S10" s="487"/>
    </row>
    <row r="11" spans="1:22" s="488" customFormat="1" ht="38.25" x14ac:dyDescent="0.25">
      <c r="A11" s="171" t="s">
        <v>271</v>
      </c>
      <c r="B11" s="172" t="s">
        <v>279</v>
      </c>
      <c r="C11" s="632" t="s">
        <v>235</v>
      </c>
      <c r="D11" s="489"/>
      <c r="E11" s="420">
        <v>120856.3</v>
      </c>
      <c r="F11" s="490"/>
      <c r="G11" s="491"/>
      <c r="H11" s="640"/>
      <c r="I11" s="420">
        <v>105461.3</v>
      </c>
      <c r="J11" s="490"/>
      <c r="K11" s="492"/>
      <c r="L11" s="691"/>
      <c r="M11" s="692">
        <v>103523.59</v>
      </c>
      <c r="N11" s="490"/>
      <c r="O11" s="493"/>
      <c r="P11" s="494"/>
      <c r="Q11" s="514">
        <f>M11/I11</f>
        <v>0.98162634065766297</v>
      </c>
      <c r="R11" s="487"/>
      <c r="S11" s="487"/>
    </row>
    <row r="12" spans="1:22" s="488" customFormat="1" ht="154.5" customHeight="1" x14ac:dyDescent="0.25">
      <c r="A12" s="171" t="s">
        <v>272</v>
      </c>
      <c r="B12" s="172" t="s">
        <v>96</v>
      </c>
      <c r="C12" s="632" t="s">
        <v>235</v>
      </c>
      <c r="D12" s="489"/>
      <c r="E12" s="420">
        <v>137100</v>
      </c>
      <c r="F12" s="490"/>
      <c r="G12" s="491"/>
      <c r="H12" s="640"/>
      <c r="I12" s="420">
        <v>110300</v>
      </c>
      <c r="J12" s="490"/>
      <c r="K12" s="492"/>
      <c r="L12" s="691"/>
      <c r="M12" s="692">
        <v>95521.52</v>
      </c>
      <c r="N12" s="490"/>
      <c r="O12" s="493"/>
      <c r="P12" s="494"/>
      <c r="Q12" s="514">
        <f>M12/I12</f>
        <v>0.86601559383499549</v>
      </c>
      <c r="R12" s="487"/>
      <c r="S12" s="487"/>
    </row>
    <row r="13" spans="1:22" s="488" customFormat="1" ht="39.75" customHeight="1" x14ac:dyDescent="0.25">
      <c r="A13" s="171" t="s">
        <v>273</v>
      </c>
      <c r="B13" s="172" t="s">
        <v>280</v>
      </c>
      <c r="C13" s="632" t="s">
        <v>235</v>
      </c>
      <c r="D13" s="489"/>
      <c r="E13" s="420">
        <v>37208</v>
      </c>
      <c r="F13" s="490"/>
      <c r="G13" s="491"/>
      <c r="H13" s="640"/>
      <c r="I13" s="420">
        <v>30748</v>
      </c>
      <c r="J13" s="490"/>
      <c r="K13" s="492"/>
      <c r="L13" s="691"/>
      <c r="M13" s="692">
        <v>28391.46</v>
      </c>
      <c r="N13" s="490"/>
      <c r="O13" s="493"/>
      <c r="P13" s="494"/>
      <c r="Q13" s="514">
        <f>M13/I13</f>
        <v>0.92335956810199038</v>
      </c>
      <c r="R13" s="487"/>
      <c r="S13" s="487"/>
    </row>
    <row r="14" spans="1:22" s="488" customFormat="1" ht="51" customHeight="1" x14ac:dyDescent="0.25">
      <c r="A14" s="171" t="s">
        <v>274</v>
      </c>
      <c r="B14" s="172" t="s">
        <v>97</v>
      </c>
      <c r="C14" s="632" t="s">
        <v>235</v>
      </c>
      <c r="D14" s="489"/>
      <c r="E14" s="420">
        <v>36218.046999999999</v>
      </c>
      <c r="F14" s="490"/>
      <c r="G14" s="491"/>
      <c r="H14" s="640"/>
      <c r="I14" s="420">
        <v>30218.05</v>
      </c>
      <c r="J14" s="490"/>
      <c r="K14" s="492"/>
      <c r="L14" s="691"/>
      <c r="M14" s="692">
        <v>24383.45</v>
      </c>
      <c r="N14" s="490"/>
      <c r="O14" s="493"/>
      <c r="P14" s="494"/>
      <c r="Q14" s="514">
        <f>M14/I14</f>
        <v>0.80691672692314698</v>
      </c>
      <c r="R14" s="487"/>
      <c r="S14" s="487"/>
    </row>
    <row r="15" spans="1:22" s="488" customFormat="1" ht="25.5" x14ac:dyDescent="0.25">
      <c r="A15" s="171" t="s">
        <v>106</v>
      </c>
      <c r="B15" s="172" t="s">
        <v>281</v>
      </c>
      <c r="C15" s="632" t="s">
        <v>235</v>
      </c>
      <c r="D15" s="422"/>
      <c r="E15" s="420">
        <v>1645882.8</v>
      </c>
      <c r="F15" s="423"/>
      <c r="G15" s="424"/>
      <c r="H15" s="433"/>
      <c r="I15" s="420">
        <v>1398868.8</v>
      </c>
      <c r="J15" s="423"/>
      <c r="K15" s="425"/>
      <c r="L15" s="693"/>
      <c r="M15" s="692">
        <v>1382421.9</v>
      </c>
      <c r="N15" s="423"/>
      <c r="O15" s="427"/>
      <c r="P15" s="428"/>
      <c r="Q15" s="514">
        <f t="shared" ref="Q15:Q65" si="0">M15/I15</f>
        <v>0.98824271439894851</v>
      </c>
      <c r="R15" s="487"/>
      <c r="S15" s="487"/>
    </row>
    <row r="16" spans="1:22" s="488" customFormat="1" ht="25.5" x14ac:dyDescent="0.25">
      <c r="A16" s="171" t="s">
        <v>107</v>
      </c>
      <c r="B16" s="172" t="s">
        <v>282</v>
      </c>
      <c r="C16" s="632" t="s">
        <v>235</v>
      </c>
      <c r="D16" s="422"/>
      <c r="E16" s="420">
        <v>2123.4</v>
      </c>
      <c r="F16" s="423"/>
      <c r="G16" s="424"/>
      <c r="H16" s="433"/>
      <c r="I16" s="420">
        <v>1926.6</v>
      </c>
      <c r="J16" s="423"/>
      <c r="K16" s="425"/>
      <c r="L16" s="693"/>
      <c r="M16" s="692">
        <v>1652.71</v>
      </c>
      <c r="N16" s="423"/>
      <c r="O16" s="427"/>
      <c r="P16" s="428"/>
      <c r="Q16" s="514">
        <f t="shared" si="0"/>
        <v>0.85783764144088037</v>
      </c>
      <c r="R16" s="487"/>
      <c r="S16" s="487"/>
    </row>
    <row r="17" spans="1:19" s="488" customFormat="1" ht="51" x14ac:dyDescent="0.25">
      <c r="A17" s="171" t="s">
        <v>153</v>
      </c>
      <c r="B17" s="172" t="s">
        <v>283</v>
      </c>
      <c r="C17" s="632" t="s">
        <v>235</v>
      </c>
      <c r="D17" s="422"/>
      <c r="E17" s="420">
        <v>27401.200000000001</v>
      </c>
      <c r="F17" s="423"/>
      <c r="G17" s="424"/>
      <c r="H17" s="433"/>
      <c r="I17" s="420">
        <v>23691.7</v>
      </c>
      <c r="J17" s="423"/>
      <c r="K17" s="425"/>
      <c r="L17" s="693"/>
      <c r="M17" s="692">
        <v>23280.83</v>
      </c>
      <c r="N17" s="423"/>
      <c r="O17" s="427"/>
      <c r="P17" s="428"/>
      <c r="Q17" s="514">
        <f t="shared" si="0"/>
        <v>0.98265763959530139</v>
      </c>
      <c r="R17" s="487"/>
      <c r="S17" s="487"/>
    </row>
    <row r="18" spans="1:19" s="488" customFormat="1" ht="38.25" customHeight="1" x14ac:dyDescent="0.25">
      <c r="A18" s="171" t="s">
        <v>358</v>
      </c>
      <c r="B18" s="172" t="s">
        <v>98</v>
      </c>
      <c r="C18" s="632" t="s">
        <v>235</v>
      </c>
      <c r="D18" s="422"/>
      <c r="E18" s="420">
        <v>1455589.4</v>
      </c>
      <c r="F18" s="423"/>
      <c r="G18" s="424"/>
      <c r="H18" s="433"/>
      <c r="I18" s="420">
        <v>1252239.3999999999</v>
      </c>
      <c r="J18" s="423"/>
      <c r="K18" s="425"/>
      <c r="L18" s="693"/>
      <c r="M18" s="692">
        <v>1244303.05</v>
      </c>
      <c r="N18" s="423"/>
      <c r="O18" s="427"/>
      <c r="P18" s="428"/>
      <c r="Q18" s="514">
        <f t="shared" si="0"/>
        <v>0.99366227416259234</v>
      </c>
      <c r="R18" s="487"/>
      <c r="S18" s="487"/>
    </row>
    <row r="19" spans="1:19" s="488" customFormat="1" ht="43.5" customHeight="1" x14ac:dyDescent="0.25">
      <c r="A19" s="171" t="s">
        <v>361</v>
      </c>
      <c r="B19" s="172" t="s">
        <v>284</v>
      </c>
      <c r="C19" s="632" t="s">
        <v>235</v>
      </c>
      <c r="D19" s="422"/>
      <c r="E19" s="420">
        <v>18834.3</v>
      </c>
      <c r="F19" s="423"/>
      <c r="G19" s="424"/>
      <c r="H19" s="433"/>
      <c r="I19" s="420">
        <v>15834.3</v>
      </c>
      <c r="J19" s="423"/>
      <c r="K19" s="425"/>
      <c r="L19" s="693"/>
      <c r="M19" s="692">
        <v>15617.42</v>
      </c>
      <c r="N19" s="423"/>
      <c r="O19" s="427"/>
      <c r="P19" s="428"/>
      <c r="Q19" s="514">
        <f t="shared" si="0"/>
        <v>0.98630315201808738</v>
      </c>
      <c r="R19" s="487"/>
      <c r="S19" s="487"/>
    </row>
    <row r="20" spans="1:19" s="488" customFormat="1" ht="51" x14ac:dyDescent="0.25">
      <c r="A20" s="171" t="s">
        <v>93</v>
      </c>
      <c r="B20" s="172" t="s">
        <v>285</v>
      </c>
      <c r="C20" s="632" t="s">
        <v>235</v>
      </c>
      <c r="D20" s="422"/>
      <c r="E20" s="420">
        <v>158483.20000000001</v>
      </c>
      <c r="F20" s="423"/>
      <c r="G20" s="424"/>
      <c r="H20" s="433"/>
      <c r="I20" s="420">
        <v>129783.2</v>
      </c>
      <c r="J20" s="423"/>
      <c r="K20" s="425"/>
      <c r="L20" s="693"/>
      <c r="M20" s="692">
        <v>128371.47</v>
      </c>
      <c r="N20" s="423"/>
      <c r="O20" s="427"/>
      <c r="P20" s="428"/>
      <c r="Q20" s="514">
        <f t="shared" si="0"/>
        <v>0.98912239796830415</v>
      </c>
      <c r="R20" s="487"/>
      <c r="S20" s="487"/>
    </row>
    <row r="21" spans="1:19" s="488" customFormat="1" ht="25.5" x14ac:dyDescent="0.25">
      <c r="A21" s="171" t="s">
        <v>160</v>
      </c>
      <c r="B21" s="172" t="s">
        <v>286</v>
      </c>
      <c r="C21" s="632" t="s">
        <v>235</v>
      </c>
      <c r="D21" s="422"/>
      <c r="E21" s="420">
        <v>8571.4</v>
      </c>
      <c r="F21" s="423"/>
      <c r="G21" s="424"/>
      <c r="H21" s="433"/>
      <c r="I21" s="420">
        <v>6951.4</v>
      </c>
      <c r="J21" s="423"/>
      <c r="K21" s="425"/>
      <c r="L21" s="693"/>
      <c r="M21" s="692">
        <v>6337.5</v>
      </c>
      <c r="N21" s="423"/>
      <c r="O21" s="427"/>
      <c r="P21" s="428"/>
      <c r="Q21" s="514">
        <f t="shared" si="0"/>
        <v>0.91168685444658637</v>
      </c>
      <c r="R21" s="487"/>
      <c r="S21" s="487"/>
    </row>
    <row r="22" spans="1:19" s="488" customFormat="1" ht="240" customHeight="1" x14ac:dyDescent="0.25">
      <c r="A22" s="171" t="s">
        <v>161</v>
      </c>
      <c r="B22" s="172" t="s">
        <v>287</v>
      </c>
      <c r="C22" s="632" t="s">
        <v>235</v>
      </c>
      <c r="D22" s="422"/>
      <c r="E22" s="420">
        <v>0</v>
      </c>
      <c r="F22" s="423"/>
      <c r="G22" s="424"/>
      <c r="H22" s="433"/>
      <c r="I22" s="420">
        <v>0</v>
      </c>
      <c r="J22" s="423"/>
      <c r="K22" s="425"/>
      <c r="L22" s="693"/>
      <c r="M22" s="692">
        <v>0</v>
      </c>
      <c r="N22" s="423"/>
      <c r="O22" s="427"/>
      <c r="P22" s="428"/>
      <c r="Q22" s="514" t="e">
        <f t="shared" si="0"/>
        <v>#DIV/0!</v>
      </c>
      <c r="R22" s="487"/>
      <c r="S22" s="487"/>
    </row>
    <row r="23" spans="1:19" s="488" customFormat="1" ht="89.25" customHeight="1" x14ac:dyDescent="0.25">
      <c r="A23" s="171" t="s">
        <v>162</v>
      </c>
      <c r="B23" s="172" t="s">
        <v>288</v>
      </c>
      <c r="C23" s="632" t="s">
        <v>235</v>
      </c>
      <c r="D23" s="422"/>
      <c r="E23" s="420">
        <v>353700.5</v>
      </c>
      <c r="F23" s="423"/>
      <c r="G23" s="424"/>
      <c r="H23" s="433"/>
      <c r="I23" s="420">
        <v>321100.5</v>
      </c>
      <c r="J23" s="423"/>
      <c r="K23" s="425"/>
      <c r="L23" s="693"/>
      <c r="M23" s="692">
        <v>318029.56</v>
      </c>
      <c r="N23" s="423"/>
      <c r="O23" s="427"/>
      <c r="P23" s="428"/>
      <c r="Q23" s="514">
        <f t="shared" si="0"/>
        <v>0.99043620299563528</v>
      </c>
      <c r="R23" s="487"/>
      <c r="S23" s="487"/>
    </row>
    <row r="24" spans="1:19" s="488" customFormat="1" ht="51" x14ac:dyDescent="0.25">
      <c r="A24" s="171" t="s">
        <v>163</v>
      </c>
      <c r="B24" s="172" t="s">
        <v>289</v>
      </c>
      <c r="C24" s="632" t="s">
        <v>235</v>
      </c>
      <c r="D24" s="422"/>
      <c r="E24" s="420">
        <v>24942.7</v>
      </c>
      <c r="F24" s="423"/>
      <c r="G24" s="424"/>
      <c r="H24" s="433"/>
      <c r="I24" s="420">
        <v>19077.7</v>
      </c>
      <c r="J24" s="423"/>
      <c r="K24" s="425"/>
      <c r="L24" s="693"/>
      <c r="M24" s="692">
        <v>18947.330000000002</v>
      </c>
      <c r="N24" s="423"/>
      <c r="O24" s="427"/>
      <c r="P24" s="428"/>
      <c r="Q24" s="514">
        <f t="shared" si="0"/>
        <v>0.9931663670148918</v>
      </c>
      <c r="R24" s="487"/>
      <c r="S24" s="487"/>
    </row>
    <row r="25" spans="1:19" s="488" customFormat="1" ht="51" customHeight="1" x14ac:dyDescent="0.25">
      <c r="A25" s="171" t="s">
        <v>164</v>
      </c>
      <c r="B25" s="172" t="s">
        <v>290</v>
      </c>
      <c r="C25" s="632" t="s">
        <v>235</v>
      </c>
      <c r="D25" s="422"/>
      <c r="E25" s="420">
        <v>100</v>
      </c>
      <c r="F25" s="423"/>
      <c r="G25" s="424"/>
      <c r="H25" s="433"/>
      <c r="I25" s="420">
        <v>100</v>
      </c>
      <c r="J25" s="423"/>
      <c r="K25" s="425"/>
      <c r="L25" s="693"/>
      <c r="M25" s="692">
        <v>50</v>
      </c>
      <c r="N25" s="423"/>
      <c r="O25" s="427"/>
      <c r="P25" s="428"/>
      <c r="Q25" s="514">
        <f t="shared" si="0"/>
        <v>0.5</v>
      </c>
      <c r="R25" s="487"/>
      <c r="S25" s="487"/>
    </row>
    <row r="26" spans="1:19" s="488" customFormat="1" ht="51" x14ac:dyDescent="0.25">
      <c r="A26" s="171" t="s">
        <v>165</v>
      </c>
      <c r="B26" s="172" t="s">
        <v>291</v>
      </c>
      <c r="C26" s="632" t="s">
        <v>235</v>
      </c>
      <c r="D26" s="422"/>
      <c r="E26" s="420">
        <v>548.20000000000005</v>
      </c>
      <c r="F26" s="423"/>
      <c r="G26" s="424"/>
      <c r="H26" s="433"/>
      <c r="I26" s="420">
        <v>458.2</v>
      </c>
      <c r="J26" s="423"/>
      <c r="K26" s="425"/>
      <c r="L26" s="693"/>
      <c r="M26" s="692">
        <v>454.34</v>
      </c>
      <c r="N26" s="423"/>
      <c r="O26" s="427"/>
      <c r="P26" s="428"/>
      <c r="Q26" s="514">
        <f t="shared" si="0"/>
        <v>0.99157573112178088</v>
      </c>
      <c r="R26" s="487"/>
      <c r="S26" s="487"/>
    </row>
    <row r="27" spans="1:19" s="488" customFormat="1" ht="223.5" customHeight="1" x14ac:dyDescent="0.25">
      <c r="A27" s="171" t="s">
        <v>166</v>
      </c>
      <c r="B27" s="172" t="s">
        <v>99</v>
      </c>
      <c r="C27" s="632" t="s">
        <v>235</v>
      </c>
      <c r="D27" s="422"/>
      <c r="E27" s="420">
        <v>5050.8</v>
      </c>
      <c r="F27" s="423"/>
      <c r="G27" s="424"/>
      <c r="H27" s="433"/>
      <c r="I27" s="420">
        <v>4325.8</v>
      </c>
      <c r="J27" s="423"/>
      <c r="K27" s="425"/>
      <c r="L27" s="693"/>
      <c r="M27" s="692">
        <v>4210.18</v>
      </c>
      <c r="N27" s="423"/>
      <c r="O27" s="427"/>
      <c r="P27" s="428"/>
      <c r="Q27" s="514">
        <f t="shared" si="0"/>
        <v>0.97327199593138847</v>
      </c>
      <c r="R27" s="487"/>
      <c r="S27" s="487"/>
    </row>
    <row r="28" spans="1:19" s="488" customFormat="1" ht="51" x14ac:dyDescent="0.25">
      <c r="A28" s="171" t="s">
        <v>167</v>
      </c>
      <c r="B28" s="172" t="s">
        <v>292</v>
      </c>
      <c r="C28" s="632" t="s">
        <v>235</v>
      </c>
      <c r="D28" s="422"/>
      <c r="E28" s="420">
        <v>29937.4</v>
      </c>
      <c r="F28" s="423"/>
      <c r="G28" s="424"/>
      <c r="H28" s="433"/>
      <c r="I28" s="420">
        <v>29432.400000000001</v>
      </c>
      <c r="J28" s="423"/>
      <c r="K28" s="425"/>
      <c r="L28" s="693"/>
      <c r="M28" s="692">
        <v>29308.19</v>
      </c>
      <c r="N28" s="423"/>
      <c r="O28" s="427"/>
      <c r="P28" s="428"/>
      <c r="Q28" s="514">
        <f t="shared" si="0"/>
        <v>0.99577982087767214</v>
      </c>
      <c r="R28" s="487"/>
      <c r="S28" s="487"/>
    </row>
    <row r="29" spans="1:19" s="488" customFormat="1" ht="51" x14ac:dyDescent="0.25">
      <c r="A29" s="171" t="s">
        <v>168</v>
      </c>
      <c r="B29" s="172" t="s">
        <v>293</v>
      </c>
      <c r="C29" s="767" t="s">
        <v>235</v>
      </c>
      <c r="D29" s="422"/>
      <c r="E29" s="420">
        <v>2020.8</v>
      </c>
      <c r="F29" s="423"/>
      <c r="G29" s="424"/>
      <c r="H29" s="433"/>
      <c r="I29" s="420">
        <v>1820.8</v>
      </c>
      <c r="J29" s="423"/>
      <c r="K29" s="425"/>
      <c r="L29" s="693"/>
      <c r="M29" s="692">
        <v>1456.3</v>
      </c>
      <c r="N29" s="423"/>
      <c r="O29" s="427"/>
      <c r="P29" s="428"/>
      <c r="Q29" s="514">
        <f t="shared" si="0"/>
        <v>0.79981326889279436</v>
      </c>
      <c r="R29" s="487"/>
      <c r="S29" s="487"/>
    </row>
    <row r="30" spans="1:19" s="488" customFormat="1" ht="18.75" customHeight="1" x14ac:dyDescent="0.25">
      <c r="A30" s="856" t="s">
        <v>169</v>
      </c>
      <c r="B30" s="858" t="s">
        <v>250</v>
      </c>
      <c r="C30" s="767" t="s">
        <v>235</v>
      </c>
      <c r="D30" s="422"/>
      <c r="E30" s="420">
        <v>12458.7</v>
      </c>
      <c r="F30" s="423"/>
      <c r="G30" s="424"/>
      <c r="H30" s="433"/>
      <c r="I30" s="420">
        <v>14000</v>
      </c>
      <c r="J30" s="423"/>
      <c r="K30" s="425"/>
      <c r="L30" s="693"/>
      <c r="M30" s="692">
        <v>7676.97</v>
      </c>
      <c r="N30" s="423"/>
      <c r="O30" s="427"/>
      <c r="P30" s="428"/>
      <c r="Q30" s="514">
        <f t="shared" si="0"/>
        <v>0.54835500000000004</v>
      </c>
      <c r="R30" s="487"/>
      <c r="S30" s="487"/>
    </row>
    <row r="31" spans="1:19" s="488" customFormat="1" ht="19.5" customHeight="1" x14ac:dyDescent="0.25">
      <c r="A31" s="857"/>
      <c r="B31" s="859"/>
      <c r="C31" s="767" t="s">
        <v>208</v>
      </c>
      <c r="D31" s="422"/>
      <c r="E31" s="420">
        <v>160</v>
      </c>
      <c r="F31" s="423"/>
      <c r="G31" s="424"/>
      <c r="H31" s="433"/>
      <c r="I31" s="420">
        <v>160</v>
      </c>
      <c r="J31" s="423"/>
      <c r="K31" s="425"/>
      <c r="L31" s="693"/>
      <c r="M31" s="420">
        <v>0</v>
      </c>
      <c r="N31" s="423"/>
      <c r="O31" s="427"/>
      <c r="P31" s="428"/>
      <c r="Q31" s="514">
        <f t="shared" si="0"/>
        <v>0</v>
      </c>
      <c r="R31" s="487"/>
      <c r="S31" s="487"/>
    </row>
    <row r="32" spans="1:19" s="488" customFormat="1" ht="25.5" customHeight="1" x14ac:dyDescent="0.25">
      <c r="A32" s="171" t="s">
        <v>170</v>
      </c>
      <c r="B32" s="172" t="s">
        <v>100</v>
      </c>
      <c r="C32" s="767" t="s">
        <v>235</v>
      </c>
      <c r="D32" s="422"/>
      <c r="E32" s="420">
        <v>880</v>
      </c>
      <c r="F32" s="423"/>
      <c r="G32" s="424"/>
      <c r="H32" s="433"/>
      <c r="I32" s="420">
        <v>720</v>
      </c>
      <c r="J32" s="423"/>
      <c r="K32" s="425"/>
      <c r="L32" s="693"/>
      <c r="M32" s="692">
        <v>720</v>
      </c>
      <c r="N32" s="423"/>
      <c r="O32" s="427"/>
      <c r="P32" s="428"/>
      <c r="Q32" s="514">
        <f t="shared" si="0"/>
        <v>1</v>
      </c>
      <c r="R32" s="487"/>
      <c r="S32" s="487"/>
    </row>
    <row r="33" spans="1:19" s="488" customFormat="1" ht="38.25" x14ac:dyDescent="0.25">
      <c r="A33" s="171" t="s">
        <v>171</v>
      </c>
      <c r="B33" s="172" t="s">
        <v>294</v>
      </c>
      <c r="C33" s="767" t="s">
        <v>235</v>
      </c>
      <c r="D33" s="422"/>
      <c r="E33" s="420">
        <v>0</v>
      </c>
      <c r="F33" s="423"/>
      <c r="G33" s="424"/>
      <c r="H33" s="433"/>
      <c r="I33" s="420">
        <v>0</v>
      </c>
      <c r="J33" s="423"/>
      <c r="K33" s="425"/>
      <c r="L33" s="693"/>
      <c r="M33" s="692">
        <v>0</v>
      </c>
      <c r="N33" s="423"/>
      <c r="O33" s="427"/>
      <c r="P33" s="428"/>
      <c r="Q33" s="514" t="e">
        <f t="shared" si="0"/>
        <v>#DIV/0!</v>
      </c>
      <c r="R33" s="487"/>
      <c r="S33" s="487"/>
    </row>
    <row r="34" spans="1:19" s="488" customFormat="1" ht="38.25" x14ac:dyDescent="0.25">
      <c r="A34" s="171" t="s">
        <v>172</v>
      </c>
      <c r="B34" s="172" t="s">
        <v>295</v>
      </c>
      <c r="C34" s="767" t="s">
        <v>235</v>
      </c>
      <c r="D34" s="422"/>
      <c r="E34" s="420">
        <v>25951.7</v>
      </c>
      <c r="F34" s="423"/>
      <c r="G34" s="424"/>
      <c r="H34" s="433"/>
      <c r="I34" s="420">
        <v>19951.7</v>
      </c>
      <c r="J34" s="423"/>
      <c r="K34" s="425"/>
      <c r="L34" s="693"/>
      <c r="M34" s="692">
        <v>19951.650000000001</v>
      </c>
      <c r="N34" s="423"/>
      <c r="O34" s="427"/>
      <c r="P34" s="428"/>
      <c r="Q34" s="514">
        <f t="shared" si="0"/>
        <v>0.99999749394788418</v>
      </c>
      <c r="R34" s="487"/>
      <c r="S34" s="487"/>
    </row>
    <row r="35" spans="1:19" s="488" customFormat="1" ht="25.5" x14ac:dyDescent="0.25">
      <c r="A35" s="171" t="s">
        <v>173</v>
      </c>
      <c r="B35" s="172" t="s">
        <v>296</v>
      </c>
      <c r="C35" s="767" t="s">
        <v>235</v>
      </c>
      <c r="D35" s="422"/>
      <c r="E35" s="420">
        <v>12088.9</v>
      </c>
      <c r="F35" s="423"/>
      <c r="G35" s="424"/>
      <c r="H35" s="433"/>
      <c r="I35" s="420">
        <v>10088.9</v>
      </c>
      <c r="J35" s="423"/>
      <c r="K35" s="425"/>
      <c r="L35" s="693"/>
      <c r="M35" s="692">
        <v>10033.56</v>
      </c>
      <c r="N35" s="423"/>
      <c r="O35" s="427"/>
      <c r="P35" s="428"/>
      <c r="Q35" s="514">
        <f t="shared" si="0"/>
        <v>0.99451476375026016</v>
      </c>
      <c r="R35" s="487"/>
      <c r="S35" s="487"/>
    </row>
    <row r="36" spans="1:19" s="488" customFormat="1" ht="38.25" x14ac:dyDescent="0.25">
      <c r="A36" s="171" t="s">
        <v>174</v>
      </c>
      <c r="B36" s="172" t="s">
        <v>297</v>
      </c>
      <c r="C36" s="767" t="s">
        <v>235</v>
      </c>
      <c r="D36" s="422"/>
      <c r="E36" s="420">
        <v>14677.8</v>
      </c>
      <c r="F36" s="423"/>
      <c r="G36" s="424"/>
      <c r="H36" s="433"/>
      <c r="I36" s="420">
        <v>13032.2</v>
      </c>
      <c r="J36" s="423"/>
      <c r="K36" s="425"/>
      <c r="L36" s="693"/>
      <c r="M36" s="692">
        <v>12971.45</v>
      </c>
      <c r="N36" s="423"/>
      <c r="O36" s="427"/>
      <c r="P36" s="428"/>
      <c r="Q36" s="514">
        <f t="shared" si="0"/>
        <v>0.99533846932981385</v>
      </c>
      <c r="R36" s="487"/>
      <c r="S36" s="487"/>
    </row>
    <row r="37" spans="1:19" s="488" customFormat="1" ht="63.75" x14ac:dyDescent="0.25">
      <c r="A37" s="171" t="s">
        <v>175</v>
      </c>
      <c r="B37" s="172" t="s">
        <v>298</v>
      </c>
      <c r="C37" s="767" t="s">
        <v>235</v>
      </c>
      <c r="D37" s="422"/>
      <c r="E37" s="420">
        <v>451.8</v>
      </c>
      <c r="F37" s="423"/>
      <c r="G37" s="424"/>
      <c r="H37" s="433"/>
      <c r="I37" s="420">
        <v>451.8</v>
      </c>
      <c r="J37" s="423"/>
      <c r="K37" s="425"/>
      <c r="L37" s="693"/>
      <c r="M37" s="692">
        <v>0</v>
      </c>
      <c r="N37" s="423"/>
      <c r="O37" s="427"/>
      <c r="P37" s="428"/>
      <c r="Q37" s="514">
        <f t="shared" si="0"/>
        <v>0</v>
      </c>
      <c r="R37" s="487"/>
      <c r="S37" s="487"/>
    </row>
    <row r="38" spans="1:19" s="488" customFormat="1" ht="38.25" x14ac:dyDescent="0.25">
      <c r="A38" s="171" t="s">
        <v>176</v>
      </c>
      <c r="B38" s="172" t="s">
        <v>299</v>
      </c>
      <c r="C38" s="767" t="s">
        <v>235</v>
      </c>
      <c r="D38" s="422"/>
      <c r="E38" s="420">
        <v>3801.7</v>
      </c>
      <c r="F38" s="423"/>
      <c r="G38" s="424"/>
      <c r="H38" s="433"/>
      <c r="I38" s="420">
        <v>3095.2</v>
      </c>
      <c r="J38" s="423"/>
      <c r="K38" s="425"/>
      <c r="L38" s="693"/>
      <c r="M38" s="692">
        <v>2874.93</v>
      </c>
      <c r="N38" s="423"/>
      <c r="O38" s="427"/>
      <c r="P38" s="428"/>
      <c r="Q38" s="514">
        <f t="shared" si="0"/>
        <v>0.92883497027655726</v>
      </c>
      <c r="R38" s="487"/>
      <c r="S38" s="487"/>
    </row>
    <row r="39" spans="1:19" s="488" customFormat="1" ht="63.75" customHeight="1" x14ac:dyDescent="0.25">
      <c r="A39" s="171" t="s">
        <v>177</v>
      </c>
      <c r="B39" s="172" t="s">
        <v>251</v>
      </c>
      <c r="C39" s="767" t="s">
        <v>235</v>
      </c>
      <c r="D39" s="422"/>
      <c r="E39" s="420">
        <v>40724.800000000003</v>
      </c>
      <c r="F39" s="423"/>
      <c r="G39" s="424"/>
      <c r="H39" s="433"/>
      <c r="I39" s="420">
        <v>40724.800000000003</v>
      </c>
      <c r="J39" s="423"/>
      <c r="K39" s="425"/>
      <c r="L39" s="693"/>
      <c r="M39" s="692">
        <v>27893.01</v>
      </c>
      <c r="N39" s="423"/>
      <c r="O39" s="427"/>
      <c r="P39" s="428"/>
      <c r="Q39" s="514">
        <f t="shared" si="0"/>
        <v>0.68491459749341921</v>
      </c>
      <c r="R39" s="487"/>
      <c r="S39" s="487"/>
    </row>
    <row r="40" spans="1:19" s="488" customFormat="1" ht="51" x14ac:dyDescent="0.25">
      <c r="A40" s="171" t="s">
        <v>178</v>
      </c>
      <c r="B40" s="172" t="s">
        <v>300</v>
      </c>
      <c r="C40" s="767" t="s">
        <v>235</v>
      </c>
      <c r="D40" s="422"/>
      <c r="E40" s="420">
        <v>5000</v>
      </c>
      <c r="F40" s="423"/>
      <c r="G40" s="424"/>
      <c r="H40" s="433"/>
      <c r="I40" s="420">
        <v>5000</v>
      </c>
      <c r="J40" s="423"/>
      <c r="K40" s="425"/>
      <c r="L40" s="693"/>
      <c r="M40" s="692">
        <v>1077.4000000000001</v>
      </c>
      <c r="N40" s="423"/>
      <c r="O40" s="427"/>
      <c r="P40" s="428"/>
      <c r="Q40" s="514">
        <f t="shared" si="0"/>
        <v>0.21548</v>
      </c>
      <c r="R40" s="487"/>
      <c r="S40" s="487"/>
    </row>
    <row r="41" spans="1:19" s="488" customFormat="1" ht="51" customHeight="1" x14ac:dyDescent="0.25">
      <c r="A41" s="171" t="s">
        <v>179</v>
      </c>
      <c r="B41" s="172" t="s">
        <v>301</v>
      </c>
      <c r="C41" s="767" t="s">
        <v>235</v>
      </c>
      <c r="D41" s="422"/>
      <c r="E41" s="420">
        <v>84450</v>
      </c>
      <c r="F41" s="423"/>
      <c r="G41" s="424"/>
      <c r="H41" s="433"/>
      <c r="I41" s="420">
        <v>84450</v>
      </c>
      <c r="J41" s="423"/>
      <c r="K41" s="425"/>
      <c r="L41" s="693"/>
      <c r="M41" s="692">
        <v>83967.52</v>
      </c>
      <c r="N41" s="423"/>
      <c r="O41" s="427"/>
      <c r="P41" s="428"/>
      <c r="Q41" s="514">
        <f t="shared" si="0"/>
        <v>0.99428679692125521</v>
      </c>
      <c r="R41" s="487"/>
      <c r="S41" s="487"/>
    </row>
    <row r="42" spans="1:19" s="488" customFormat="1" ht="25.5" x14ac:dyDescent="0.25">
      <c r="A42" s="171" t="s">
        <v>180</v>
      </c>
      <c r="B42" s="172" t="s">
        <v>302</v>
      </c>
      <c r="C42" s="767" t="s">
        <v>235</v>
      </c>
      <c r="D42" s="422"/>
      <c r="E42" s="420">
        <v>150</v>
      </c>
      <c r="F42" s="423"/>
      <c r="G42" s="424"/>
      <c r="H42" s="433"/>
      <c r="I42" s="420">
        <v>150</v>
      </c>
      <c r="J42" s="423"/>
      <c r="K42" s="425"/>
      <c r="L42" s="693"/>
      <c r="M42" s="692">
        <v>0</v>
      </c>
      <c r="N42" s="423"/>
      <c r="O42" s="427"/>
      <c r="P42" s="428"/>
      <c r="Q42" s="514">
        <f t="shared" si="0"/>
        <v>0</v>
      </c>
      <c r="R42" s="487"/>
      <c r="S42" s="487"/>
    </row>
    <row r="43" spans="1:19" ht="131.25" customHeight="1" x14ac:dyDescent="0.25">
      <c r="A43" s="171" t="s">
        <v>181</v>
      </c>
      <c r="B43" s="172" t="s">
        <v>303</v>
      </c>
      <c r="C43" s="767" t="s">
        <v>235</v>
      </c>
      <c r="D43" s="422"/>
      <c r="E43" s="420">
        <v>754.5</v>
      </c>
      <c r="F43" s="423"/>
      <c r="G43" s="424"/>
      <c r="H43" s="433"/>
      <c r="I43" s="420">
        <v>754.5</v>
      </c>
      <c r="J43" s="423"/>
      <c r="K43" s="425"/>
      <c r="L43" s="693"/>
      <c r="M43" s="692">
        <v>565.08000000000004</v>
      </c>
      <c r="N43" s="423"/>
      <c r="O43" s="427"/>
      <c r="P43" s="428"/>
      <c r="Q43" s="514">
        <f t="shared" si="0"/>
        <v>0.74894632206759448</v>
      </c>
    </row>
    <row r="44" spans="1:19" ht="51" x14ac:dyDescent="0.25">
      <c r="A44" s="171" t="s">
        <v>182</v>
      </c>
      <c r="B44" s="172" t="s">
        <v>437</v>
      </c>
      <c r="C44" s="767"/>
      <c r="D44" s="422"/>
      <c r="E44" s="420"/>
      <c r="F44" s="423"/>
      <c r="G44" s="424"/>
      <c r="H44" s="433"/>
      <c r="I44" s="420"/>
      <c r="J44" s="423"/>
      <c r="K44" s="425"/>
      <c r="L44" s="693"/>
      <c r="M44" s="692"/>
      <c r="N44" s="423"/>
      <c r="O44" s="427"/>
      <c r="P44" s="428"/>
      <c r="Q44" s="514" t="e">
        <f t="shared" si="0"/>
        <v>#DIV/0!</v>
      </c>
    </row>
    <row r="45" spans="1:19" ht="89.25" x14ac:dyDescent="0.25">
      <c r="A45" s="171" t="s">
        <v>183</v>
      </c>
      <c r="B45" s="172" t="s">
        <v>101</v>
      </c>
      <c r="C45" s="767" t="s">
        <v>235</v>
      </c>
      <c r="D45" s="422"/>
      <c r="E45" s="420">
        <v>120.7</v>
      </c>
      <c r="F45" s="423"/>
      <c r="G45" s="424"/>
      <c r="H45" s="433"/>
      <c r="I45" s="420">
        <v>120.7</v>
      </c>
      <c r="J45" s="423"/>
      <c r="K45" s="425"/>
      <c r="L45" s="693"/>
      <c r="M45" s="692">
        <v>74.040000000000006</v>
      </c>
      <c r="N45" s="423"/>
      <c r="O45" s="427"/>
      <c r="P45" s="428"/>
      <c r="Q45" s="514">
        <f t="shared" si="0"/>
        <v>0.61342170671085339</v>
      </c>
    </row>
    <row r="46" spans="1:19" ht="63.75" x14ac:dyDescent="0.25">
      <c r="A46" s="171" t="s">
        <v>184</v>
      </c>
      <c r="B46" s="172" t="s">
        <v>102</v>
      </c>
      <c r="C46" s="767" t="s">
        <v>235</v>
      </c>
      <c r="D46" s="422"/>
      <c r="E46" s="420">
        <v>932.8</v>
      </c>
      <c r="F46" s="423"/>
      <c r="G46" s="424"/>
      <c r="H46" s="433"/>
      <c r="I46" s="420">
        <v>932.8</v>
      </c>
      <c r="J46" s="423"/>
      <c r="K46" s="425"/>
      <c r="L46" s="693"/>
      <c r="M46" s="420">
        <v>754.55</v>
      </c>
      <c r="N46" s="423"/>
      <c r="O46" s="427"/>
      <c r="P46" s="428"/>
      <c r="Q46" s="514">
        <f t="shared" si="0"/>
        <v>0.80890866209262435</v>
      </c>
    </row>
    <row r="47" spans="1:19" ht="38.25" x14ac:dyDescent="0.25">
      <c r="A47" s="171" t="s">
        <v>185</v>
      </c>
      <c r="B47" s="172" t="s">
        <v>305</v>
      </c>
      <c r="C47" s="767" t="s">
        <v>235</v>
      </c>
      <c r="D47" s="422"/>
      <c r="E47" s="420">
        <v>5798.9</v>
      </c>
      <c r="F47" s="423"/>
      <c r="G47" s="424"/>
      <c r="H47" s="433"/>
      <c r="I47" s="420">
        <v>4998.8999999999996</v>
      </c>
      <c r="J47" s="423"/>
      <c r="K47" s="425"/>
      <c r="L47" s="693"/>
      <c r="M47" s="694">
        <v>4954.17</v>
      </c>
      <c r="N47" s="423"/>
      <c r="O47" s="427"/>
      <c r="P47" s="428"/>
      <c r="Q47" s="514">
        <f t="shared" si="0"/>
        <v>0.99105203144691845</v>
      </c>
    </row>
    <row r="48" spans="1:19" ht="81" customHeight="1" x14ac:dyDescent="0.25">
      <c r="A48" s="171" t="s">
        <v>186</v>
      </c>
      <c r="B48" s="172" t="s">
        <v>103</v>
      </c>
      <c r="C48" s="767" t="s">
        <v>235</v>
      </c>
      <c r="D48" s="422"/>
      <c r="E48" s="420">
        <v>0</v>
      </c>
      <c r="F48" s="423"/>
      <c r="G48" s="424"/>
      <c r="H48" s="433"/>
      <c r="I48" s="420">
        <v>0</v>
      </c>
      <c r="J48" s="423"/>
      <c r="K48" s="425"/>
      <c r="L48" s="693"/>
      <c r="M48" s="692">
        <v>0</v>
      </c>
      <c r="N48" s="423"/>
      <c r="O48" s="427"/>
      <c r="P48" s="428"/>
      <c r="Q48" s="514" t="e">
        <f t="shared" si="0"/>
        <v>#DIV/0!</v>
      </c>
    </row>
    <row r="49" spans="1:23" ht="114.75" x14ac:dyDescent="0.25">
      <c r="A49" s="171" t="s">
        <v>187</v>
      </c>
      <c r="B49" s="762" t="s">
        <v>205</v>
      </c>
      <c r="C49" s="767" t="s">
        <v>235</v>
      </c>
      <c r="D49" s="532">
        <v>14340.4</v>
      </c>
      <c r="E49" s="430">
        <v>3503.5</v>
      </c>
      <c r="F49" s="392"/>
      <c r="G49" s="495"/>
      <c r="H49" s="422">
        <v>17584.2</v>
      </c>
      <c r="I49" s="430">
        <v>259.7</v>
      </c>
      <c r="J49" s="392"/>
      <c r="K49" s="496"/>
      <c r="L49" s="695">
        <v>5741.75</v>
      </c>
      <c r="M49" s="696">
        <v>122.82</v>
      </c>
      <c r="N49" s="392"/>
      <c r="O49" s="497"/>
      <c r="P49" s="455"/>
      <c r="Q49" s="514">
        <f t="shared" si="0"/>
        <v>0.47293030419715054</v>
      </c>
      <c r="W49" s="475">
        <f>L49+M49</f>
        <v>5864.57</v>
      </c>
    </row>
    <row r="50" spans="1:23" ht="153" customHeight="1" x14ac:dyDescent="0.25">
      <c r="A50" s="171" t="s">
        <v>188</v>
      </c>
      <c r="B50" s="762" t="s">
        <v>234</v>
      </c>
      <c r="C50" s="767" t="s">
        <v>235</v>
      </c>
      <c r="D50" s="422"/>
      <c r="E50" s="430">
        <v>109.3</v>
      </c>
      <c r="F50" s="392"/>
      <c r="G50" s="495"/>
      <c r="H50" s="433"/>
      <c r="I50" s="430">
        <v>109.3</v>
      </c>
      <c r="J50" s="392"/>
      <c r="K50" s="496"/>
      <c r="L50" s="695"/>
      <c r="M50" s="697">
        <v>31.52</v>
      </c>
      <c r="N50" s="392"/>
      <c r="O50" s="497"/>
      <c r="P50" s="455"/>
      <c r="Q50" s="514">
        <f t="shared" si="0"/>
        <v>0.28838060384263497</v>
      </c>
    </row>
    <row r="51" spans="1:23" ht="76.5" x14ac:dyDescent="0.25">
      <c r="A51" s="171" t="s">
        <v>189</v>
      </c>
      <c r="B51" s="172" t="s">
        <v>407</v>
      </c>
      <c r="C51" s="767" t="s">
        <v>235</v>
      </c>
      <c r="D51" s="422">
        <v>8253.9</v>
      </c>
      <c r="E51" s="420"/>
      <c r="F51" s="392"/>
      <c r="G51" s="495"/>
      <c r="H51" s="422">
        <v>8253.9</v>
      </c>
      <c r="I51" s="420"/>
      <c r="J51" s="392"/>
      <c r="K51" s="496"/>
      <c r="L51" s="695">
        <v>1765.69</v>
      </c>
      <c r="M51" s="692"/>
      <c r="N51" s="392"/>
      <c r="O51" s="497"/>
      <c r="P51" s="455"/>
      <c r="Q51" s="514">
        <f t="shared" ref="Q51:Q57" si="1">L51/H51</f>
        <v>0.21392190358497196</v>
      </c>
    </row>
    <row r="52" spans="1:23" ht="89.25" x14ac:dyDescent="0.25">
      <c r="A52" s="171" t="s">
        <v>189</v>
      </c>
      <c r="B52" s="172" t="s">
        <v>406</v>
      </c>
      <c r="C52" s="767" t="s">
        <v>235</v>
      </c>
      <c r="D52" s="422">
        <v>18197.3</v>
      </c>
      <c r="E52" s="420"/>
      <c r="F52" s="392"/>
      <c r="G52" s="495"/>
      <c r="H52" s="422">
        <v>18197.3</v>
      </c>
      <c r="I52" s="420"/>
      <c r="J52" s="392"/>
      <c r="K52" s="496"/>
      <c r="L52" s="695">
        <v>7651.33</v>
      </c>
      <c r="M52" s="692"/>
      <c r="N52" s="392"/>
      <c r="O52" s="497"/>
      <c r="P52" s="455"/>
      <c r="Q52" s="514">
        <f t="shared" si="1"/>
        <v>0.42046512394695917</v>
      </c>
    </row>
    <row r="53" spans="1:23" ht="51" x14ac:dyDescent="0.25">
      <c r="A53" s="171" t="s">
        <v>190</v>
      </c>
      <c r="B53" s="172" t="s">
        <v>105</v>
      </c>
      <c r="C53" s="767" t="s">
        <v>235</v>
      </c>
      <c r="D53" s="422">
        <v>109575.6</v>
      </c>
      <c r="E53" s="420"/>
      <c r="F53" s="392"/>
      <c r="G53" s="495"/>
      <c r="H53" s="422">
        <v>109575.6</v>
      </c>
      <c r="I53" s="420"/>
      <c r="J53" s="392"/>
      <c r="K53" s="495"/>
      <c r="L53" s="697">
        <v>107426.4</v>
      </c>
      <c r="M53" s="692"/>
      <c r="N53" s="392"/>
      <c r="O53" s="497"/>
      <c r="P53" s="455"/>
      <c r="Q53" s="514">
        <f>L53/H53</f>
        <v>0.98038614436060567</v>
      </c>
    </row>
    <row r="54" spans="1:23" ht="38.25" x14ac:dyDescent="0.25">
      <c r="A54" s="171" t="s">
        <v>191</v>
      </c>
      <c r="B54" s="172" t="s">
        <v>306</v>
      </c>
      <c r="C54" s="767" t="s">
        <v>235</v>
      </c>
      <c r="D54" s="422">
        <v>211.3</v>
      </c>
      <c r="E54" s="420"/>
      <c r="F54" s="392"/>
      <c r="G54" s="495"/>
      <c r="H54" s="422">
        <v>211.3</v>
      </c>
      <c r="I54" s="420"/>
      <c r="J54" s="392"/>
      <c r="K54" s="496"/>
      <c r="L54" s="695">
        <v>128.58000000000001</v>
      </c>
      <c r="M54" s="692"/>
      <c r="N54" s="392"/>
      <c r="O54" s="497"/>
      <c r="P54" s="455"/>
      <c r="Q54" s="514">
        <f t="shared" si="1"/>
        <v>0.60851869380028401</v>
      </c>
    </row>
    <row r="55" spans="1:23" ht="51" x14ac:dyDescent="0.25">
      <c r="A55" s="171" t="s">
        <v>192</v>
      </c>
      <c r="B55" s="172" t="s">
        <v>307</v>
      </c>
      <c r="C55" s="767" t="s">
        <v>235</v>
      </c>
      <c r="D55" s="422">
        <v>917107.9</v>
      </c>
      <c r="E55" s="420"/>
      <c r="F55" s="392"/>
      <c r="G55" s="495"/>
      <c r="H55" s="422">
        <v>917107.9</v>
      </c>
      <c r="I55" s="420"/>
      <c r="J55" s="392"/>
      <c r="K55" s="496"/>
      <c r="L55" s="695">
        <v>630896.4</v>
      </c>
      <c r="M55" s="692"/>
      <c r="N55" s="392"/>
      <c r="O55" s="497"/>
      <c r="P55" s="455"/>
      <c r="Q55" s="514">
        <f t="shared" si="1"/>
        <v>0.68791949126160623</v>
      </c>
    </row>
    <row r="56" spans="1:23" ht="38.25" x14ac:dyDescent="0.25">
      <c r="A56" s="171" t="s">
        <v>206</v>
      </c>
      <c r="B56" s="172" t="s">
        <v>193</v>
      </c>
      <c r="C56" s="767" t="s">
        <v>235</v>
      </c>
      <c r="D56" s="422">
        <v>33254.6</v>
      </c>
      <c r="E56" s="420"/>
      <c r="F56" s="392"/>
      <c r="G56" s="495"/>
      <c r="H56" s="422">
        <v>33254.6</v>
      </c>
      <c r="I56" s="420"/>
      <c r="J56" s="392"/>
      <c r="K56" s="496"/>
      <c r="L56" s="695">
        <v>23208.09</v>
      </c>
      <c r="M56" s="692"/>
      <c r="N56" s="392"/>
      <c r="O56" s="497"/>
      <c r="P56" s="455"/>
      <c r="Q56" s="514">
        <f t="shared" si="1"/>
        <v>0.6978911188226592</v>
      </c>
    </row>
    <row r="57" spans="1:23" ht="38.25" x14ac:dyDescent="0.25">
      <c r="A57" s="171" t="s">
        <v>69</v>
      </c>
      <c r="B57" s="172" t="s">
        <v>308</v>
      </c>
      <c r="C57" s="767" t="s">
        <v>235</v>
      </c>
      <c r="D57" s="422">
        <v>247</v>
      </c>
      <c r="E57" s="420"/>
      <c r="F57" s="392"/>
      <c r="G57" s="495"/>
      <c r="H57" s="433">
        <v>247</v>
      </c>
      <c r="I57" s="420"/>
      <c r="J57" s="392"/>
      <c r="K57" s="496"/>
      <c r="L57" s="695">
        <v>237.29</v>
      </c>
      <c r="M57" s="692"/>
      <c r="N57" s="392"/>
      <c r="O57" s="497"/>
      <c r="P57" s="455"/>
      <c r="Q57" s="514">
        <f t="shared" si="1"/>
        <v>0.96068825910931166</v>
      </c>
    </row>
    <row r="58" spans="1:23" ht="25.5" x14ac:dyDescent="0.25">
      <c r="A58" s="173" t="s">
        <v>194</v>
      </c>
      <c r="B58" s="174" t="s">
        <v>195</v>
      </c>
      <c r="C58" s="767" t="s">
        <v>235</v>
      </c>
      <c r="D58" s="422">
        <f>D59+D60+D61</f>
        <v>0</v>
      </c>
      <c r="E58" s="433">
        <f>E59+E60+E61</f>
        <v>16200</v>
      </c>
      <c r="F58" s="392"/>
      <c r="G58" s="495"/>
      <c r="H58" s="422">
        <f>H59+H60+H61</f>
        <v>0</v>
      </c>
      <c r="I58" s="433">
        <f>I59+I60+I61</f>
        <v>16200</v>
      </c>
      <c r="J58" s="392"/>
      <c r="K58" s="496"/>
      <c r="L58" s="422">
        <f>L59+L60+L61</f>
        <v>0</v>
      </c>
      <c r="M58" s="433">
        <f>M59+M60+M61</f>
        <v>13788.43</v>
      </c>
      <c r="N58" s="392"/>
      <c r="O58" s="497"/>
      <c r="P58" s="498"/>
      <c r="Q58" s="514">
        <f>M58/I58</f>
        <v>0.85113765432098765</v>
      </c>
    </row>
    <row r="59" spans="1:23" ht="113.25" customHeight="1" x14ac:dyDescent="0.25">
      <c r="A59" s="175" t="s">
        <v>108</v>
      </c>
      <c r="B59" s="777" t="s">
        <v>357</v>
      </c>
      <c r="C59" s="767" t="s">
        <v>235</v>
      </c>
      <c r="D59" s="499"/>
      <c r="E59" s="431">
        <v>15000</v>
      </c>
      <c r="F59" s="471"/>
      <c r="G59" s="500"/>
      <c r="H59" s="618"/>
      <c r="I59" s="431">
        <v>15000</v>
      </c>
      <c r="J59" s="471"/>
      <c r="K59" s="501"/>
      <c r="L59" s="699"/>
      <c r="M59" s="700">
        <v>13200.36</v>
      </c>
      <c r="N59" s="471"/>
      <c r="O59" s="502"/>
      <c r="P59" s="503"/>
      <c r="Q59" s="514">
        <f t="shared" si="0"/>
        <v>0.88002400000000003</v>
      </c>
    </row>
    <row r="60" spans="1:23" ht="81" customHeight="1" x14ac:dyDescent="0.25">
      <c r="A60" s="175" t="s">
        <v>109</v>
      </c>
      <c r="B60" s="777" t="s">
        <v>403</v>
      </c>
      <c r="C60" s="767" t="s">
        <v>235</v>
      </c>
      <c r="D60" s="499"/>
      <c r="E60" s="676">
        <v>1200</v>
      </c>
      <c r="F60" s="471"/>
      <c r="G60" s="500"/>
      <c r="H60" s="618"/>
      <c r="I60" s="676">
        <v>1200</v>
      </c>
      <c r="J60" s="471"/>
      <c r="K60" s="501"/>
      <c r="L60" s="699"/>
      <c r="M60" s="701">
        <v>588.07000000000005</v>
      </c>
      <c r="N60" s="471"/>
      <c r="O60" s="502"/>
      <c r="P60" s="503"/>
      <c r="Q60" s="514">
        <f t="shared" si="0"/>
        <v>0.49005833333333337</v>
      </c>
    </row>
    <row r="61" spans="1:23" ht="81" customHeight="1" x14ac:dyDescent="0.25">
      <c r="A61" s="175" t="s">
        <v>30</v>
      </c>
      <c r="B61" s="777" t="s">
        <v>45</v>
      </c>
      <c r="C61" s="767"/>
      <c r="D61" s="499"/>
      <c r="E61" s="676">
        <v>0</v>
      </c>
      <c r="F61" s="471"/>
      <c r="G61" s="500"/>
      <c r="H61" s="618"/>
      <c r="I61" s="676">
        <v>0</v>
      </c>
      <c r="J61" s="471"/>
      <c r="K61" s="501"/>
      <c r="L61" s="699"/>
      <c r="M61" s="701">
        <v>0</v>
      </c>
      <c r="N61" s="471"/>
      <c r="O61" s="502"/>
      <c r="P61" s="428"/>
      <c r="Q61" s="514" t="e">
        <f t="shared" si="0"/>
        <v>#DIV/0!</v>
      </c>
    </row>
    <row r="62" spans="1:23" ht="48" customHeight="1" x14ac:dyDescent="0.25">
      <c r="A62" s="173" t="s">
        <v>139</v>
      </c>
      <c r="B62" s="174" t="s">
        <v>196</v>
      </c>
      <c r="C62" s="636" t="s">
        <v>399</v>
      </c>
      <c r="D62" s="532">
        <f>D63+D65+D64</f>
        <v>2093.8000000000002</v>
      </c>
      <c r="E62" s="504">
        <f>E63+E65+E64</f>
        <v>12454.2</v>
      </c>
      <c r="F62" s="392"/>
      <c r="G62" s="495"/>
      <c r="H62" s="433">
        <f>H63+H65+H64</f>
        <v>0</v>
      </c>
      <c r="I62" s="433">
        <f>I63+I65+I64</f>
        <v>14803.900000000001</v>
      </c>
      <c r="J62" s="392"/>
      <c r="K62" s="496"/>
      <c r="L62" s="695">
        <f>L63+L64+L65</f>
        <v>0</v>
      </c>
      <c r="M62" s="698">
        <f>M63+M65+M64</f>
        <v>0</v>
      </c>
      <c r="N62" s="392"/>
      <c r="O62" s="497"/>
      <c r="P62" s="498"/>
      <c r="Q62" s="514">
        <f t="shared" si="0"/>
        <v>0</v>
      </c>
    </row>
    <row r="63" spans="1:23" ht="68.25" hidden="1" customHeight="1" x14ac:dyDescent="0.25">
      <c r="A63" s="780" t="s">
        <v>121</v>
      </c>
      <c r="B63" s="777" t="s">
        <v>359</v>
      </c>
      <c r="C63" s="636" t="s">
        <v>394</v>
      </c>
      <c r="D63" s="524"/>
      <c r="E63" s="418"/>
      <c r="F63" s="469"/>
      <c r="G63" s="505"/>
      <c r="H63" s="432"/>
      <c r="I63" s="418"/>
      <c r="J63" s="469"/>
      <c r="K63" s="611"/>
      <c r="L63" s="702"/>
      <c r="M63" s="690"/>
      <c r="N63" s="469"/>
      <c r="O63" s="506"/>
      <c r="P63" s="507"/>
      <c r="Q63" s="514" t="e">
        <f t="shared" si="0"/>
        <v>#DIV/0!</v>
      </c>
    </row>
    <row r="64" spans="1:23" ht="28.5" customHeight="1" x14ac:dyDescent="0.25">
      <c r="A64" s="860" t="s">
        <v>121</v>
      </c>
      <c r="B64" s="862" t="s">
        <v>360</v>
      </c>
      <c r="C64" s="636" t="s">
        <v>235</v>
      </c>
      <c r="D64" s="422">
        <v>2093.8000000000002</v>
      </c>
      <c r="E64" s="420">
        <v>12454.2</v>
      </c>
      <c r="F64" s="392"/>
      <c r="G64" s="495"/>
      <c r="H64" s="422"/>
      <c r="I64" s="420">
        <f>12710.1+2093.8</f>
        <v>14803.900000000001</v>
      </c>
      <c r="J64" s="392"/>
      <c r="K64" s="496"/>
      <c r="L64" s="695">
        <v>0</v>
      </c>
      <c r="M64" s="692">
        <v>0</v>
      </c>
      <c r="N64" s="392"/>
      <c r="O64" s="497"/>
      <c r="P64" s="508"/>
      <c r="Q64" s="514">
        <f t="shared" si="0"/>
        <v>0</v>
      </c>
      <c r="R64" s="439" t="e">
        <f>L64/H64</f>
        <v>#DIV/0!</v>
      </c>
    </row>
    <row r="65" spans="1:24" ht="129.75" customHeight="1" thickBot="1" x14ac:dyDescent="0.3">
      <c r="A65" s="861"/>
      <c r="B65" s="863"/>
      <c r="C65" s="636" t="s">
        <v>394</v>
      </c>
      <c r="D65" s="652"/>
      <c r="E65" s="434"/>
      <c r="F65" s="435"/>
      <c r="G65" s="436"/>
      <c r="H65" s="652"/>
      <c r="I65" s="434"/>
      <c r="J65" s="435"/>
      <c r="K65" s="668"/>
      <c r="L65" s="703"/>
      <c r="M65" s="704"/>
      <c r="N65" s="435"/>
      <c r="O65" s="437"/>
      <c r="P65" s="438"/>
      <c r="Q65" s="514" t="e">
        <f t="shared" si="0"/>
        <v>#DIV/0!</v>
      </c>
    </row>
    <row r="66" spans="1:24" s="519" customFormat="1" ht="16.5" thickBot="1" x14ac:dyDescent="0.3">
      <c r="A66" s="509"/>
      <c r="B66" s="440" t="s">
        <v>248</v>
      </c>
      <c r="C66" s="629"/>
      <c r="D66" s="831">
        <f>D9+D58+D62</f>
        <v>1103281.8</v>
      </c>
      <c r="E66" s="831">
        <f>E9+E58+E62</f>
        <v>4692468.1470000017</v>
      </c>
      <c r="F66" s="510"/>
      <c r="G66" s="511"/>
      <c r="H66" s="641">
        <f>H9+H58+H62</f>
        <v>1104431.8</v>
      </c>
      <c r="I66" s="832">
        <f>I9+I58+I62</f>
        <v>4030672.9499999997</v>
      </c>
      <c r="J66" s="510"/>
      <c r="K66" s="604"/>
      <c r="L66" s="641">
        <f>L9+L58+L62</f>
        <v>777055.53</v>
      </c>
      <c r="M66" s="832">
        <f>M9+M58+M62</f>
        <v>3927320.73</v>
      </c>
      <c r="N66" s="510"/>
      <c r="O66" s="512"/>
      <c r="P66" s="513"/>
      <c r="Q66" s="514">
        <f>(L66+M66)/(I66+H66)</f>
        <v>0.91612079773056232</v>
      </c>
      <c r="R66" s="515">
        <f>M66/I66</f>
        <v>0.97435856957831324</v>
      </c>
      <c r="S66" s="516">
        <f>L66/H66</f>
        <v>0.70357946049724396</v>
      </c>
      <c r="T66" s="517"/>
      <c r="U66" s="518">
        <f>I66+H66</f>
        <v>5135104.75</v>
      </c>
      <c r="V66" s="518">
        <f>M66+L66</f>
        <v>4704376.26</v>
      </c>
      <c r="W66" s="518">
        <f>M66/E66*100</f>
        <v>83.694137220959561</v>
      </c>
      <c r="X66" s="518">
        <f>L66/H66*100</f>
        <v>70.35794604972439</v>
      </c>
    </row>
    <row r="67" spans="1:24" s="519" customFormat="1" ht="16.5" hidden="1" thickBot="1" x14ac:dyDescent="0.3">
      <c r="A67" s="520"/>
      <c r="B67" s="441"/>
      <c r="C67" s="630"/>
      <c r="D67" s="653"/>
      <c r="E67" s="442"/>
      <c r="F67" s="521"/>
      <c r="G67" s="654"/>
      <c r="H67" s="442">
        <f>H66+I66-H65-I65-I63-I31</f>
        <v>5134944.75</v>
      </c>
      <c r="I67" s="442">
        <f>I66-160-I63-I65+H64</f>
        <v>4030512.9499999997</v>
      </c>
      <c r="J67" s="521"/>
      <c r="K67" s="521"/>
      <c r="L67" s="653"/>
      <c r="M67" s="442">
        <f>M66-M65-M63-M31</f>
        <v>3927320.73</v>
      </c>
      <c r="N67" s="521"/>
      <c r="O67" s="513"/>
      <c r="P67" s="513"/>
      <c r="Q67" s="514">
        <f>M67/I67</f>
        <v>0.9743972488663013</v>
      </c>
      <c r="R67" s="515"/>
      <c r="S67" s="516"/>
      <c r="T67" s="517"/>
      <c r="U67" s="518"/>
      <c r="V67" s="518"/>
      <c r="W67" s="518"/>
      <c r="X67" s="518"/>
    </row>
    <row r="68" spans="1:24" ht="19.5" customHeight="1" thickBot="1" x14ac:dyDescent="0.35">
      <c r="A68" s="867" t="s">
        <v>253</v>
      </c>
      <c r="B68" s="868"/>
      <c r="C68" s="868"/>
      <c r="D68" s="868"/>
      <c r="E68" s="868"/>
      <c r="F68" s="868"/>
      <c r="G68" s="868"/>
      <c r="H68" s="868"/>
      <c r="I68" s="868"/>
      <c r="J68" s="868"/>
      <c r="K68" s="868"/>
      <c r="L68" s="868"/>
      <c r="M68" s="868"/>
      <c r="N68" s="868"/>
      <c r="O68" s="868"/>
      <c r="P68" s="869"/>
      <c r="Q68" s="514" t="e">
        <f>M68/I68</f>
        <v>#DIV/0!</v>
      </c>
    </row>
    <row r="69" spans="1:24" ht="38.25" customHeight="1" x14ac:dyDescent="0.3">
      <c r="A69" s="400" t="s">
        <v>197</v>
      </c>
      <c r="B69" s="401" t="s">
        <v>158</v>
      </c>
      <c r="C69" s="767" t="s">
        <v>235</v>
      </c>
      <c r="D69" s="594">
        <f>D70+D71+D72+D73+D74+D75+D76+D77+D78+D79+D80+D81+D82+D83+D84+D85+D86+D87+D88+D89+D90+D91+D92+D93+D94+D95</f>
        <v>939743.59999999986</v>
      </c>
      <c r="E69" s="648">
        <f>E70+E71+E72+E73+E74+E75+E76+E77+E78+E79+E80+E81+E82+E83+E84+E85+E86+E87+E88+E89+E90+E91+E92+E93+E94+E95</f>
        <v>1952139.4</v>
      </c>
      <c r="F69" s="648"/>
      <c r="G69" s="597"/>
      <c r="H69" s="594">
        <f>H70+H71+H72+H73+H74+H75+H76+H77+H78+H79+H80+H81+H82+H83+H84+H85+H86+H87+H88+H89+H90+H91+H92+H93+H94+H95</f>
        <v>1395550.2</v>
      </c>
      <c r="I69" s="648">
        <f>I70+I71+I72+I73+I74+I75+I76+I77+I78+I79+I80+I81+I82+I83+I84+I85+I86+I87+I88+I89+I90+I91+I92+I93+I94+I95</f>
        <v>1225764.7000000002</v>
      </c>
      <c r="J69" s="595"/>
      <c r="K69" s="678"/>
      <c r="L69" s="356">
        <f>L70+L71+L72+L73+L74+L75+L76+L77+L78+L79+L80+L81+L82+L83+L84+L85+L86+L87+L88+L89+L90+L91+L92+L93+L94+L95</f>
        <v>958568.48</v>
      </c>
      <c r="M69" s="357">
        <f>M70+M71+M72+M73+M74+M75+M76+M77+M78+M79+M80+M81+M82+M83+M84+M85+M86+M87+M88+M89+M90+M91+M92+M93+M94+M95</f>
        <v>1130061.1499999999</v>
      </c>
      <c r="N69" s="523"/>
      <c r="O69" s="522"/>
      <c r="P69" s="523"/>
      <c r="Q69" s="514">
        <f>M69/I69</f>
        <v>0.92192339198542728</v>
      </c>
    </row>
    <row r="70" spans="1:24" ht="38.25" x14ac:dyDescent="0.25">
      <c r="A70" s="169" t="s">
        <v>270</v>
      </c>
      <c r="B70" s="170" t="s">
        <v>309</v>
      </c>
      <c r="C70" s="767" t="s">
        <v>235</v>
      </c>
      <c r="D70" s="524"/>
      <c r="E70" s="418">
        <v>279896.59999999998</v>
      </c>
      <c r="F70" s="525"/>
      <c r="G70" s="526"/>
      <c r="H70" s="432"/>
      <c r="I70" s="418">
        <v>239606.39999999999</v>
      </c>
      <c r="J70" s="525"/>
      <c r="K70" s="527"/>
      <c r="L70" s="528"/>
      <c r="M70" s="419">
        <v>234598.71</v>
      </c>
      <c r="N70" s="458"/>
      <c r="O70" s="459"/>
      <c r="P70" s="461"/>
      <c r="Q70" s="514">
        <f>M70/I70</f>
        <v>0.97910034957330017</v>
      </c>
    </row>
    <row r="71" spans="1:24" ht="63.75" x14ac:dyDescent="0.25">
      <c r="A71" s="171" t="s">
        <v>271</v>
      </c>
      <c r="B71" s="172" t="s">
        <v>310</v>
      </c>
      <c r="C71" s="767" t="s">
        <v>235</v>
      </c>
      <c r="D71" s="422"/>
      <c r="E71" s="420">
        <v>3042.5</v>
      </c>
      <c r="F71" s="423"/>
      <c r="G71" s="424"/>
      <c r="H71" s="433"/>
      <c r="I71" s="418">
        <v>2842.5</v>
      </c>
      <c r="J71" s="423"/>
      <c r="K71" s="425"/>
      <c r="L71" s="529"/>
      <c r="M71" s="421">
        <v>2100</v>
      </c>
      <c r="N71" s="412"/>
      <c r="O71" s="427"/>
      <c r="P71" s="428"/>
      <c r="Q71" s="514">
        <f t="shared" ref="Q71:Q79" si="2">M71/I71</f>
        <v>0.73878627968337729</v>
      </c>
    </row>
    <row r="72" spans="1:24" ht="76.5" customHeight="1" x14ac:dyDescent="0.25">
      <c r="A72" s="171" t="s">
        <v>272</v>
      </c>
      <c r="B72" s="172" t="s">
        <v>110</v>
      </c>
      <c r="C72" s="767" t="s">
        <v>235</v>
      </c>
      <c r="D72" s="422"/>
      <c r="E72" s="420">
        <v>3086.8</v>
      </c>
      <c r="F72" s="423"/>
      <c r="G72" s="424"/>
      <c r="H72" s="433"/>
      <c r="I72" s="418">
        <v>2836.8</v>
      </c>
      <c r="J72" s="423"/>
      <c r="K72" s="425"/>
      <c r="L72" s="529"/>
      <c r="M72" s="421">
        <v>2325.23</v>
      </c>
      <c r="N72" s="412"/>
      <c r="O72" s="427"/>
      <c r="P72" s="428"/>
      <c r="Q72" s="514">
        <f t="shared" si="2"/>
        <v>0.81966652566271847</v>
      </c>
    </row>
    <row r="73" spans="1:24" ht="92.25" customHeight="1" x14ac:dyDescent="0.25">
      <c r="A73" s="171" t="s">
        <v>273</v>
      </c>
      <c r="B73" s="172" t="s">
        <v>311</v>
      </c>
      <c r="C73" s="767" t="s">
        <v>235</v>
      </c>
      <c r="D73" s="422"/>
      <c r="E73" s="420">
        <v>3541.2</v>
      </c>
      <c r="F73" s="423"/>
      <c r="G73" s="424"/>
      <c r="H73" s="433"/>
      <c r="I73" s="418">
        <v>3541.2</v>
      </c>
      <c r="J73" s="423"/>
      <c r="K73" s="425"/>
      <c r="L73" s="529"/>
      <c r="M73" s="421">
        <v>1303.95</v>
      </c>
      <c r="N73" s="412"/>
      <c r="O73" s="427"/>
      <c r="P73" s="428"/>
      <c r="Q73" s="514">
        <f t="shared" si="2"/>
        <v>0.36822263639444258</v>
      </c>
    </row>
    <row r="74" spans="1:24" ht="67.5" customHeight="1" x14ac:dyDescent="0.25">
      <c r="A74" s="171" t="s">
        <v>274</v>
      </c>
      <c r="B74" s="172" t="s">
        <v>112</v>
      </c>
      <c r="C74" s="767" t="s">
        <v>235</v>
      </c>
      <c r="D74" s="422"/>
      <c r="E74" s="420">
        <v>66.3</v>
      </c>
      <c r="F74" s="423"/>
      <c r="G74" s="424"/>
      <c r="H74" s="433"/>
      <c r="I74" s="418">
        <v>66.3</v>
      </c>
      <c r="J74" s="423"/>
      <c r="K74" s="425"/>
      <c r="L74" s="529"/>
      <c r="M74" s="421">
        <v>0</v>
      </c>
      <c r="N74" s="412"/>
      <c r="O74" s="427"/>
      <c r="P74" s="428"/>
      <c r="Q74" s="514">
        <f t="shared" si="2"/>
        <v>0</v>
      </c>
    </row>
    <row r="75" spans="1:24" ht="114.75" x14ac:dyDescent="0.25">
      <c r="A75" s="171" t="s">
        <v>106</v>
      </c>
      <c r="B75" s="172" t="s">
        <v>113</v>
      </c>
      <c r="C75" s="767" t="s">
        <v>235</v>
      </c>
      <c r="D75" s="422"/>
      <c r="E75" s="443">
        <v>979.1</v>
      </c>
      <c r="F75" s="530"/>
      <c r="G75" s="531"/>
      <c r="H75" s="504"/>
      <c r="I75" s="443">
        <v>979.1</v>
      </c>
      <c r="J75" s="530"/>
      <c r="K75" s="533"/>
      <c r="L75" s="529"/>
      <c r="M75" s="421">
        <v>680.1</v>
      </c>
      <c r="N75" s="412"/>
      <c r="O75" s="427"/>
      <c r="P75" s="428"/>
      <c r="Q75" s="514">
        <f t="shared" si="2"/>
        <v>0.69461750587274029</v>
      </c>
    </row>
    <row r="76" spans="1:24" ht="39" customHeight="1" x14ac:dyDescent="0.25">
      <c r="A76" s="171" t="s">
        <v>107</v>
      </c>
      <c r="B76" s="172" t="s">
        <v>314</v>
      </c>
      <c r="C76" s="767" t="s">
        <v>235</v>
      </c>
      <c r="D76" s="422"/>
      <c r="E76" s="420">
        <v>172517.3</v>
      </c>
      <c r="F76" s="423"/>
      <c r="G76" s="424"/>
      <c r="H76" s="433"/>
      <c r="I76" s="420">
        <v>136517.29999999999</v>
      </c>
      <c r="J76" s="423"/>
      <c r="K76" s="425"/>
      <c r="L76" s="529"/>
      <c r="M76" s="421">
        <v>135525.13</v>
      </c>
      <c r="N76" s="412"/>
      <c r="O76" s="427"/>
      <c r="P76" s="428"/>
      <c r="Q76" s="514">
        <f t="shared" si="2"/>
        <v>0.99273227642210926</v>
      </c>
    </row>
    <row r="77" spans="1:24" ht="119.25" customHeight="1" x14ac:dyDescent="0.25">
      <c r="A77" s="171" t="s">
        <v>153</v>
      </c>
      <c r="B77" s="172" t="s">
        <v>315</v>
      </c>
      <c r="C77" s="767" t="s">
        <v>235</v>
      </c>
      <c r="D77" s="422"/>
      <c r="E77" s="420">
        <v>376.4</v>
      </c>
      <c r="F77" s="423"/>
      <c r="G77" s="424"/>
      <c r="H77" s="433"/>
      <c r="I77" s="418">
        <v>355.4</v>
      </c>
      <c r="J77" s="423"/>
      <c r="K77" s="425"/>
      <c r="L77" s="529"/>
      <c r="M77" s="421">
        <v>297.69</v>
      </c>
      <c r="N77" s="412"/>
      <c r="O77" s="427"/>
      <c r="P77" s="428"/>
      <c r="Q77" s="514">
        <f t="shared" si="2"/>
        <v>0.83761958356781097</v>
      </c>
    </row>
    <row r="78" spans="1:24" ht="25.5" x14ac:dyDescent="0.25">
      <c r="A78" s="171" t="s">
        <v>358</v>
      </c>
      <c r="B78" s="172" t="s">
        <v>316</v>
      </c>
      <c r="C78" s="767" t="s">
        <v>235</v>
      </c>
      <c r="D78" s="422"/>
      <c r="E78" s="443">
        <v>39906.699999999997</v>
      </c>
      <c r="F78" s="530"/>
      <c r="G78" s="531"/>
      <c r="H78" s="504"/>
      <c r="I78" s="418">
        <v>25906.7</v>
      </c>
      <c r="J78" s="530"/>
      <c r="K78" s="533"/>
      <c r="L78" s="529"/>
      <c r="M78" s="421">
        <v>23589.94</v>
      </c>
      <c r="N78" s="412"/>
      <c r="O78" s="427"/>
      <c r="P78" s="428"/>
      <c r="Q78" s="514">
        <f t="shared" si="2"/>
        <v>0.91057294059065796</v>
      </c>
    </row>
    <row r="79" spans="1:24" ht="40.5" customHeight="1" x14ac:dyDescent="0.25">
      <c r="A79" s="171" t="s">
        <v>361</v>
      </c>
      <c r="B79" s="172" t="s">
        <v>317</v>
      </c>
      <c r="C79" s="767" t="s">
        <v>235</v>
      </c>
      <c r="D79" s="534"/>
      <c r="E79" s="392">
        <v>300</v>
      </c>
      <c r="F79" s="535"/>
      <c r="G79" s="536"/>
      <c r="H79" s="642"/>
      <c r="I79" s="392">
        <v>300</v>
      </c>
      <c r="J79" s="535"/>
      <c r="K79" s="537"/>
      <c r="L79" s="534"/>
      <c r="M79" s="421">
        <v>300</v>
      </c>
      <c r="N79" s="538"/>
      <c r="O79" s="539"/>
      <c r="P79" s="540"/>
      <c r="Q79" s="514">
        <f t="shared" si="2"/>
        <v>1</v>
      </c>
    </row>
    <row r="80" spans="1:24" ht="28.5" customHeight="1" x14ac:dyDescent="0.25">
      <c r="A80" s="171" t="s">
        <v>93</v>
      </c>
      <c r="B80" s="172" t="s">
        <v>114</v>
      </c>
      <c r="C80" s="767" t="s">
        <v>235</v>
      </c>
      <c r="D80" s="422">
        <v>274652.7</v>
      </c>
      <c r="E80" s="420">
        <v>469946.5</v>
      </c>
      <c r="F80" s="423"/>
      <c r="G80" s="424"/>
      <c r="H80" s="422">
        <v>730459.3</v>
      </c>
      <c r="I80" s="420">
        <v>14139.9</v>
      </c>
      <c r="J80" s="423"/>
      <c r="K80" s="425"/>
      <c r="L80" s="422">
        <v>547309.30000000005</v>
      </c>
      <c r="M80" s="421">
        <v>10894.08</v>
      </c>
      <c r="N80" s="412"/>
      <c r="O80" s="427"/>
      <c r="P80" s="428"/>
      <c r="Q80" s="514">
        <f>(L80+M80)/(H80+I80)</f>
        <v>0.74966959405811873</v>
      </c>
      <c r="V80" s="474">
        <f>L80+M80</f>
        <v>558203.38</v>
      </c>
    </row>
    <row r="81" spans="1:22" ht="67.5" customHeight="1" x14ac:dyDescent="0.25">
      <c r="A81" s="171" t="s">
        <v>160</v>
      </c>
      <c r="B81" s="172" t="s">
        <v>115</v>
      </c>
      <c r="C81" s="767" t="s">
        <v>235</v>
      </c>
      <c r="D81" s="422"/>
      <c r="E81" s="420">
        <v>226.2</v>
      </c>
      <c r="F81" s="392"/>
      <c r="G81" s="495"/>
      <c r="H81" s="433"/>
      <c r="I81" s="418">
        <v>196</v>
      </c>
      <c r="J81" s="392"/>
      <c r="K81" s="496"/>
      <c r="L81" s="422"/>
      <c r="M81" s="421">
        <v>180.64</v>
      </c>
      <c r="N81" s="541"/>
      <c r="O81" s="497"/>
      <c r="P81" s="498"/>
      <c r="Q81" s="514">
        <f>M81/I81</f>
        <v>0.92163265306122444</v>
      </c>
    </row>
    <row r="82" spans="1:22" ht="51" x14ac:dyDescent="0.25">
      <c r="A82" s="171" t="s">
        <v>161</v>
      </c>
      <c r="B82" s="172" t="s">
        <v>318</v>
      </c>
      <c r="C82" s="767" t="s">
        <v>235</v>
      </c>
      <c r="D82" s="422"/>
      <c r="E82" s="420">
        <v>218980</v>
      </c>
      <c r="F82" s="392"/>
      <c r="G82" s="495"/>
      <c r="H82" s="433"/>
      <c r="I82" s="420">
        <v>198980</v>
      </c>
      <c r="J82" s="392"/>
      <c r="K82" s="496"/>
      <c r="L82" s="422"/>
      <c r="M82" s="421">
        <v>155688.54</v>
      </c>
      <c r="N82" s="541"/>
      <c r="O82" s="497"/>
      <c r="P82" s="498"/>
      <c r="Q82" s="514">
        <f>M82/I82</f>
        <v>0.78243310885516137</v>
      </c>
    </row>
    <row r="83" spans="1:22" ht="76.5" customHeight="1" x14ac:dyDescent="0.25">
      <c r="A83" s="171" t="s">
        <v>162</v>
      </c>
      <c r="B83" s="172" t="s">
        <v>319</v>
      </c>
      <c r="C83" s="767" t="s">
        <v>235</v>
      </c>
      <c r="D83" s="422"/>
      <c r="E83" s="420">
        <v>2100.6</v>
      </c>
      <c r="F83" s="392"/>
      <c r="G83" s="495"/>
      <c r="H83" s="433"/>
      <c r="I83" s="420">
        <v>1710.6</v>
      </c>
      <c r="J83" s="392"/>
      <c r="K83" s="496"/>
      <c r="L83" s="422"/>
      <c r="M83" s="421">
        <v>1606.44</v>
      </c>
      <c r="N83" s="541"/>
      <c r="O83" s="497"/>
      <c r="P83" s="498"/>
      <c r="Q83" s="514">
        <f>M83/I83</f>
        <v>0.93910908453174335</v>
      </c>
    </row>
    <row r="84" spans="1:22" ht="66.75" customHeight="1" x14ac:dyDescent="0.25">
      <c r="A84" s="171" t="s">
        <v>163</v>
      </c>
      <c r="B84" s="172" t="s">
        <v>116</v>
      </c>
      <c r="C84" s="767" t="s">
        <v>235</v>
      </c>
      <c r="D84" s="422"/>
      <c r="E84" s="420">
        <v>1567.5</v>
      </c>
      <c r="F84" s="392"/>
      <c r="G84" s="495"/>
      <c r="H84" s="643"/>
      <c r="I84" s="418">
        <v>1567.5</v>
      </c>
      <c r="J84" s="470"/>
      <c r="K84" s="542"/>
      <c r="L84" s="422"/>
      <c r="M84" s="421">
        <v>1018.35</v>
      </c>
      <c r="N84" s="541"/>
      <c r="O84" s="497"/>
      <c r="P84" s="455"/>
      <c r="Q84" s="514">
        <f>M84/I84</f>
        <v>0.64966507177033495</v>
      </c>
      <c r="R84" s="295"/>
    </row>
    <row r="85" spans="1:22" ht="95.25" customHeight="1" x14ac:dyDescent="0.25">
      <c r="A85" s="171" t="s">
        <v>164</v>
      </c>
      <c r="B85" s="172" t="s">
        <v>320</v>
      </c>
      <c r="C85" s="677" t="s">
        <v>235</v>
      </c>
      <c r="D85" s="430">
        <v>7481.7</v>
      </c>
      <c r="E85" s="420"/>
      <c r="F85" s="392"/>
      <c r="G85" s="495"/>
      <c r="H85" s="430">
        <v>7481.7</v>
      </c>
      <c r="I85" s="418"/>
      <c r="J85" s="392"/>
      <c r="K85" s="496"/>
      <c r="L85" s="422">
        <v>2509.71</v>
      </c>
      <c r="M85" s="421"/>
      <c r="N85" s="541"/>
      <c r="O85" s="497"/>
      <c r="P85" s="498"/>
      <c r="Q85" s="514">
        <f>L85/H85</f>
        <v>0.33544648943421951</v>
      </c>
    </row>
    <row r="86" spans="1:22" ht="87" customHeight="1" x14ac:dyDescent="0.25">
      <c r="A86" s="171" t="s">
        <v>165</v>
      </c>
      <c r="B86" s="172" t="s">
        <v>321</v>
      </c>
      <c r="C86" s="767" t="s">
        <v>235</v>
      </c>
      <c r="D86" s="422">
        <v>461678.3</v>
      </c>
      <c r="E86" s="420"/>
      <c r="F86" s="392"/>
      <c r="G86" s="495"/>
      <c r="H86" s="422">
        <v>461678.3</v>
      </c>
      <c r="I86" s="418"/>
      <c r="J86" s="392"/>
      <c r="K86" s="496"/>
      <c r="L86" s="422">
        <v>312002.03000000003</v>
      </c>
      <c r="M86" s="421"/>
      <c r="N86" s="541"/>
      <c r="O86" s="497"/>
      <c r="P86" s="498"/>
      <c r="Q86" s="514">
        <f t="shared" ref="Q86:Q92" si="3">L86/H86</f>
        <v>0.6757996423050423</v>
      </c>
    </row>
    <row r="87" spans="1:22" ht="80.25" customHeight="1" x14ac:dyDescent="0.25">
      <c r="A87" s="171" t="s">
        <v>166</v>
      </c>
      <c r="B87" s="172" t="s">
        <v>322</v>
      </c>
      <c r="C87" s="767" t="s">
        <v>235</v>
      </c>
      <c r="D87" s="422">
        <v>3</v>
      </c>
      <c r="E87" s="420"/>
      <c r="F87" s="392"/>
      <c r="G87" s="495"/>
      <c r="H87" s="643">
        <v>3</v>
      </c>
      <c r="I87" s="418"/>
      <c r="J87" s="392"/>
      <c r="K87" s="496"/>
      <c r="L87" s="422">
        <v>0</v>
      </c>
      <c r="M87" s="421"/>
      <c r="N87" s="541"/>
      <c r="O87" s="497"/>
      <c r="P87" s="428"/>
      <c r="Q87" s="514">
        <f t="shared" si="3"/>
        <v>0</v>
      </c>
    </row>
    <row r="88" spans="1:22" ht="88.5" customHeight="1" x14ac:dyDescent="0.25">
      <c r="A88" s="171" t="s">
        <v>167</v>
      </c>
      <c r="B88" s="172" t="s">
        <v>323</v>
      </c>
      <c r="C88" s="767" t="s">
        <v>235</v>
      </c>
      <c r="D88" s="422">
        <v>0.7</v>
      </c>
      <c r="E88" s="420"/>
      <c r="F88" s="392"/>
      <c r="G88" s="495"/>
      <c r="H88" s="643">
        <v>0.7</v>
      </c>
      <c r="I88" s="418"/>
      <c r="J88" s="392"/>
      <c r="K88" s="496"/>
      <c r="L88" s="422">
        <v>0</v>
      </c>
      <c r="M88" s="421"/>
      <c r="N88" s="541"/>
      <c r="O88" s="497"/>
      <c r="P88" s="428"/>
      <c r="Q88" s="514">
        <f t="shared" si="3"/>
        <v>0</v>
      </c>
    </row>
    <row r="89" spans="1:22" ht="84.75" customHeight="1" x14ac:dyDescent="0.25">
      <c r="A89" s="171" t="s">
        <v>168</v>
      </c>
      <c r="B89" s="172" t="s">
        <v>324</v>
      </c>
      <c r="C89" s="767" t="s">
        <v>235</v>
      </c>
      <c r="D89" s="422">
        <v>44200</v>
      </c>
      <c r="E89" s="420"/>
      <c r="F89" s="392"/>
      <c r="G89" s="495"/>
      <c r="H89" s="422">
        <v>44200</v>
      </c>
      <c r="I89" s="418"/>
      <c r="J89" s="392"/>
      <c r="K89" s="496"/>
      <c r="L89" s="422">
        <v>28062.86</v>
      </c>
      <c r="M89" s="421"/>
      <c r="N89" s="541"/>
      <c r="O89" s="497"/>
      <c r="P89" s="455"/>
      <c r="Q89" s="514">
        <f t="shared" si="3"/>
        <v>0.63490633484162895</v>
      </c>
    </row>
    <row r="90" spans="1:22" ht="56.25" customHeight="1" x14ac:dyDescent="0.25">
      <c r="A90" s="171" t="s">
        <v>169</v>
      </c>
      <c r="B90" s="172" t="s">
        <v>325</v>
      </c>
      <c r="C90" s="767" t="s">
        <v>235</v>
      </c>
      <c r="D90" s="422">
        <v>9549.7000000000007</v>
      </c>
      <c r="E90" s="420"/>
      <c r="F90" s="392"/>
      <c r="G90" s="495"/>
      <c r="H90" s="422">
        <v>9549.7000000000007</v>
      </c>
      <c r="I90" s="418"/>
      <c r="J90" s="392"/>
      <c r="K90" s="496"/>
      <c r="L90" s="422">
        <v>5930.37</v>
      </c>
      <c r="M90" s="421"/>
      <c r="N90" s="541"/>
      <c r="O90" s="497"/>
      <c r="P90" s="455"/>
      <c r="Q90" s="514">
        <f t="shared" si="3"/>
        <v>0.62100065970658758</v>
      </c>
    </row>
    <row r="91" spans="1:22" ht="79.5" customHeight="1" x14ac:dyDescent="0.25">
      <c r="A91" s="171" t="s">
        <v>170</v>
      </c>
      <c r="B91" s="172" t="s">
        <v>326</v>
      </c>
      <c r="C91" s="767" t="s">
        <v>235</v>
      </c>
      <c r="D91" s="422">
        <v>112.6</v>
      </c>
      <c r="E91" s="420"/>
      <c r="F91" s="392"/>
      <c r="G91" s="495"/>
      <c r="H91" s="643">
        <v>112.6</v>
      </c>
      <c r="I91" s="418"/>
      <c r="J91" s="392"/>
      <c r="K91" s="496"/>
      <c r="L91" s="422">
        <v>0</v>
      </c>
      <c r="M91" s="421"/>
      <c r="N91" s="541"/>
      <c r="O91" s="497"/>
      <c r="P91" s="455"/>
      <c r="Q91" s="514">
        <f>L91/H91</f>
        <v>0</v>
      </c>
    </row>
    <row r="92" spans="1:22" ht="51" customHeight="1" x14ac:dyDescent="0.25">
      <c r="A92" s="171" t="s">
        <v>171</v>
      </c>
      <c r="B92" s="777" t="s">
        <v>408</v>
      </c>
      <c r="C92" s="767" t="s">
        <v>235</v>
      </c>
      <c r="D92" s="422">
        <v>142064.9</v>
      </c>
      <c r="E92" s="418"/>
      <c r="F92" s="392"/>
      <c r="G92" s="495"/>
      <c r="H92" s="643">
        <v>142064.9</v>
      </c>
      <c r="I92" s="418"/>
      <c r="J92" s="392"/>
      <c r="K92" s="496"/>
      <c r="L92" s="422">
        <v>62754.21</v>
      </c>
      <c r="M92" s="421"/>
      <c r="N92" s="541"/>
      <c r="O92" s="497"/>
      <c r="P92" s="455"/>
      <c r="Q92" s="514">
        <f t="shared" si="3"/>
        <v>0.44172916744389362</v>
      </c>
    </row>
    <row r="93" spans="1:22" s="801" customFormat="1" ht="178.5" customHeight="1" x14ac:dyDescent="0.25">
      <c r="A93" s="172" t="s">
        <v>172</v>
      </c>
      <c r="B93" s="777" t="s">
        <v>111</v>
      </c>
      <c r="C93" s="767" t="s">
        <v>235</v>
      </c>
      <c r="D93" s="544"/>
      <c r="E93" s="445">
        <v>17100.900000000001</v>
      </c>
      <c r="F93" s="444"/>
      <c r="G93" s="545"/>
      <c r="H93" s="644"/>
      <c r="I93" s="445">
        <v>13600.9</v>
      </c>
      <c r="J93" s="444"/>
      <c r="K93" s="546"/>
      <c r="L93" s="544"/>
      <c r="M93" s="444">
        <v>12273.87</v>
      </c>
      <c r="N93" s="778"/>
      <c r="O93" s="547"/>
      <c r="P93" s="548"/>
      <c r="Q93" s="514">
        <f>M93/I93</f>
        <v>0.9024307214963716</v>
      </c>
      <c r="R93" s="800"/>
      <c r="S93" s="800"/>
    </row>
    <row r="94" spans="1:22" ht="70.5" customHeight="1" x14ac:dyDescent="0.25">
      <c r="A94" s="171" t="s">
        <v>173</v>
      </c>
      <c r="B94" s="777" t="s">
        <v>312</v>
      </c>
      <c r="C94" s="767" t="s">
        <v>235</v>
      </c>
      <c r="D94" s="422"/>
      <c r="E94" s="420">
        <v>718124.8</v>
      </c>
      <c r="F94" s="392"/>
      <c r="G94" s="495"/>
      <c r="H94" s="433"/>
      <c r="I94" s="420">
        <v>567084.80000000005</v>
      </c>
      <c r="J94" s="392"/>
      <c r="K94" s="496"/>
      <c r="L94" s="422"/>
      <c r="M94" s="421">
        <v>532987.77</v>
      </c>
      <c r="N94" s="541"/>
      <c r="O94" s="497"/>
      <c r="P94" s="543"/>
      <c r="Q94" s="514">
        <f>M94/I94</f>
        <v>0.93987313713927789</v>
      </c>
    </row>
    <row r="95" spans="1:22" ht="41.25" customHeight="1" thickBot="1" x14ac:dyDescent="0.3">
      <c r="A95" s="171" t="s">
        <v>174</v>
      </c>
      <c r="B95" s="172" t="s">
        <v>313</v>
      </c>
      <c r="C95" s="767" t="s">
        <v>235</v>
      </c>
      <c r="D95" s="422"/>
      <c r="E95" s="420">
        <v>20380</v>
      </c>
      <c r="F95" s="392"/>
      <c r="G95" s="495"/>
      <c r="H95" s="433"/>
      <c r="I95" s="418">
        <v>15533.3</v>
      </c>
      <c r="J95" s="392"/>
      <c r="K95" s="496"/>
      <c r="L95" s="422"/>
      <c r="M95" s="421">
        <v>14690.71</v>
      </c>
      <c r="N95" s="541"/>
      <c r="O95" s="497"/>
      <c r="P95" s="455"/>
      <c r="Q95" s="514">
        <f>M95/I95</f>
        <v>0.94575589218002609</v>
      </c>
    </row>
    <row r="96" spans="1:22" s="519" customFormat="1" ht="16.5" thickBot="1" x14ac:dyDescent="0.3">
      <c r="A96" s="549"/>
      <c r="B96" s="446" t="s">
        <v>248</v>
      </c>
      <c r="C96" s="631"/>
      <c r="D96" s="833">
        <f>D69</f>
        <v>939743.59999999986</v>
      </c>
      <c r="E96" s="833">
        <f>E69</f>
        <v>1952139.4</v>
      </c>
      <c r="F96" s="550"/>
      <c r="G96" s="551"/>
      <c r="H96" s="834">
        <f>H69</f>
        <v>1395550.2</v>
      </c>
      <c r="I96" s="833">
        <f>I69</f>
        <v>1225764.7000000002</v>
      </c>
      <c r="J96" s="550"/>
      <c r="K96" s="552"/>
      <c r="L96" s="833">
        <f>L69</f>
        <v>958568.48</v>
      </c>
      <c r="M96" s="833">
        <f>M69</f>
        <v>1130061.1499999999</v>
      </c>
      <c r="N96" s="553"/>
      <c r="O96" s="554"/>
      <c r="P96" s="555"/>
      <c r="Q96" s="514">
        <f>(L96+M96)/(I96+H96)</f>
        <v>0.79678699800622943</v>
      </c>
      <c r="R96" s="515">
        <f>M96/I96</f>
        <v>0.92192339198542728</v>
      </c>
      <c r="S96" s="516">
        <f>L96/H96</f>
        <v>0.68687495440866264</v>
      </c>
      <c r="T96" s="517"/>
      <c r="U96" s="518">
        <f>I96+H96</f>
        <v>2621314.9000000004</v>
      </c>
      <c r="V96" s="518">
        <f>M96+L96</f>
        <v>2088629.63</v>
      </c>
    </row>
    <row r="97" spans="1:24" ht="22.5" customHeight="1" thickBot="1" x14ac:dyDescent="0.3">
      <c r="A97" s="870" t="s">
        <v>254</v>
      </c>
      <c r="B97" s="871"/>
      <c r="C97" s="871"/>
      <c r="D97" s="871"/>
      <c r="E97" s="871"/>
      <c r="F97" s="871"/>
      <c r="G97" s="871"/>
      <c r="H97" s="871"/>
      <c r="I97" s="871"/>
      <c r="J97" s="871"/>
      <c r="K97" s="871"/>
      <c r="L97" s="871"/>
      <c r="M97" s="871"/>
      <c r="N97" s="871"/>
      <c r="O97" s="871"/>
      <c r="P97" s="872"/>
      <c r="Q97" s="556"/>
      <c r="R97" s="802"/>
      <c r="T97" s="399">
        <f>(L96+M96)/(D96+E96)*100</f>
        <v>72.223863482720432</v>
      </c>
      <c r="U97" s="474">
        <f>L96+M96</f>
        <v>2088629.63</v>
      </c>
      <c r="V97" s="474">
        <f>D96+E96</f>
        <v>2891883</v>
      </c>
      <c r="W97" s="399">
        <f>L96/H96*100</f>
        <v>68.687495440866257</v>
      </c>
      <c r="X97" s="399">
        <f>M96/I96*100</f>
        <v>92.192339198542726</v>
      </c>
    </row>
    <row r="98" spans="1:24" ht="94.5" customHeight="1" thickBot="1" x14ac:dyDescent="0.3">
      <c r="A98" s="557" t="s">
        <v>159</v>
      </c>
      <c r="B98" s="401" t="s">
        <v>79</v>
      </c>
      <c r="C98" s="637" t="s">
        <v>399</v>
      </c>
      <c r="D98" s="679">
        <f>D99+D112+D114+D123</f>
        <v>1359.4</v>
      </c>
      <c r="E98" s="680">
        <f>E99+E112+E114+E123</f>
        <v>7574.2</v>
      </c>
      <c r="F98" s="681"/>
      <c r="G98" s="682"/>
      <c r="H98" s="680">
        <f>H99+H112+H114+H123</f>
        <v>1657.8</v>
      </c>
      <c r="I98" s="680">
        <f>I99+I112+I114+I123</f>
        <v>7275.7999999999993</v>
      </c>
      <c r="J98" s="681"/>
      <c r="K98" s="402"/>
      <c r="L98" s="679">
        <f>L99+L112+L114+L123</f>
        <v>0</v>
      </c>
      <c r="M98" s="680">
        <f>M99+M112+M114+M123</f>
        <v>4966.7335999999996</v>
      </c>
      <c r="N98" s="558"/>
      <c r="O98" s="655"/>
      <c r="P98" s="557"/>
      <c r="Q98" s="415"/>
    </row>
    <row r="99" spans="1:24" ht="43.5" customHeight="1" x14ac:dyDescent="0.25">
      <c r="A99" s="403" t="s">
        <v>270</v>
      </c>
      <c r="B99" s="404" t="s">
        <v>329</v>
      </c>
      <c r="C99" s="637" t="s">
        <v>399</v>
      </c>
      <c r="D99" s="656">
        <f>D100+D101</f>
        <v>1359.4</v>
      </c>
      <c r="E99" s="447">
        <f>E100+E101</f>
        <v>2540.6</v>
      </c>
      <c r="F99" s="559"/>
      <c r="G99" s="560"/>
      <c r="H99" s="656">
        <f>H100+H101</f>
        <v>1657.8</v>
      </c>
      <c r="I99" s="447">
        <f>I100+I101</f>
        <v>2242.1999999999998</v>
      </c>
      <c r="J99" s="561"/>
      <c r="K99" s="669"/>
      <c r="L99" s="656">
        <f>L100+L101</f>
        <v>0</v>
      </c>
      <c r="M99" s="364">
        <f>M100+M101</f>
        <v>66</v>
      </c>
      <c r="N99" s="559"/>
      <c r="O99" s="560"/>
      <c r="P99" s="562"/>
      <c r="Q99" s="429"/>
    </row>
    <row r="100" spans="1:24" ht="114.75" customHeight="1" x14ac:dyDescent="0.25">
      <c r="A100" s="873" t="s">
        <v>199</v>
      </c>
      <c r="B100" s="875" t="s">
        <v>211</v>
      </c>
      <c r="C100" s="767" t="s">
        <v>394</v>
      </c>
      <c r="D100" s="683"/>
      <c r="E100" s="418"/>
      <c r="F100" s="469"/>
      <c r="G100" s="505"/>
      <c r="H100" s="645"/>
      <c r="I100" s="418"/>
      <c r="J100" s="561"/>
      <c r="K100" s="669"/>
      <c r="L100" s="683"/>
      <c r="M100" s="418"/>
      <c r="N100" s="559"/>
      <c r="O100" s="560"/>
      <c r="P100" s="562"/>
      <c r="Q100" s="429"/>
      <c r="U100" s="475">
        <f>I101+I112+I114</f>
        <v>3975.7999999999997</v>
      </c>
    </row>
    <row r="101" spans="1:24" ht="77.25" customHeight="1" x14ac:dyDescent="0.25">
      <c r="A101" s="874"/>
      <c r="B101" s="876"/>
      <c r="C101" s="877" t="s">
        <v>235</v>
      </c>
      <c r="D101" s="683">
        <v>1359.4</v>
      </c>
      <c r="E101" s="418">
        <v>2540.6</v>
      </c>
      <c r="F101" s="392"/>
      <c r="G101" s="495"/>
      <c r="H101" s="710">
        <v>1657.8</v>
      </c>
      <c r="I101" s="420">
        <f>3900-H101</f>
        <v>2242.1999999999998</v>
      </c>
      <c r="J101" s="711"/>
      <c r="K101" s="669"/>
      <c r="L101" s="709">
        <v>0</v>
      </c>
      <c r="M101" s="443">
        <f>66</f>
        <v>66</v>
      </c>
      <c r="N101" s="712"/>
      <c r="O101" s="713"/>
      <c r="P101" s="714"/>
      <c r="Q101" s="429"/>
      <c r="T101" s="475">
        <f>I101+I112+I114</f>
        <v>3975.7999999999997</v>
      </c>
    </row>
    <row r="102" spans="1:24" ht="63.75" hidden="1" customHeight="1" x14ac:dyDescent="0.25">
      <c r="A102" s="405" t="s">
        <v>122</v>
      </c>
      <c r="B102" s="778" t="s">
        <v>331</v>
      </c>
      <c r="C102" s="877"/>
      <c r="D102" s="422"/>
      <c r="E102" s="420"/>
      <c r="F102" s="392"/>
      <c r="G102" s="495"/>
      <c r="H102" s="433"/>
      <c r="I102" s="420"/>
      <c r="J102" s="541"/>
      <c r="K102" s="563"/>
      <c r="L102" s="422"/>
      <c r="M102" s="421"/>
      <c r="N102" s="392"/>
      <c r="O102" s="495"/>
      <c r="P102" s="498"/>
      <c r="Q102" s="429"/>
    </row>
    <row r="103" spans="1:24" ht="63.75" hidden="1" customHeight="1" x14ac:dyDescent="0.25">
      <c r="A103" s="393" t="s">
        <v>123</v>
      </c>
      <c r="B103" s="778" t="s">
        <v>332</v>
      </c>
      <c r="C103" s="877"/>
      <c r="D103" s="422"/>
      <c r="E103" s="420"/>
      <c r="F103" s="423"/>
      <c r="G103" s="424"/>
      <c r="H103" s="433"/>
      <c r="I103" s="420"/>
      <c r="J103" s="412"/>
      <c r="K103" s="564"/>
      <c r="L103" s="529"/>
      <c r="M103" s="421"/>
      <c r="N103" s="423"/>
      <c r="O103" s="424"/>
      <c r="P103" s="428"/>
      <c r="Q103" s="429"/>
    </row>
    <row r="104" spans="1:24" ht="76.5" hidden="1" customHeight="1" x14ac:dyDescent="0.25">
      <c r="A104" s="393" t="s">
        <v>124</v>
      </c>
      <c r="B104" s="778" t="s">
        <v>333</v>
      </c>
      <c r="C104" s="877"/>
      <c r="D104" s="422"/>
      <c r="E104" s="420"/>
      <c r="F104" s="423"/>
      <c r="G104" s="424"/>
      <c r="H104" s="433"/>
      <c r="I104" s="420"/>
      <c r="J104" s="412"/>
      <c r="K104" s="564"/>
      <c r="L104" s="529"/>
      <c r="M104" s="421"/>
      <c r="N104" s="423"/>
      <c r="O104" s="424"/>
      <c r="P104" s="428"/>
      <c r="Q104" s="429"/>
    </row>
    <row r="105" spans="1:24" ht="0.75" hidden="1" customHeight="1" x14ac:dyDescent="0.25">
      <c r="A105" s="393" t="s">
        <v>125</v>
      </c>
      <c r="B105" s="778" t="s">
        <v>334</v>
      </c>
      <c r="C105" s="877"/>
      <c r="D105" s="422"/>
      <c r="E105" s="420"/>
      <c r="F105" s="423"/>
      <c r="G105" s="424"/>
      <c r="H105" s="433"/>
      <c r="I105" s="420"/>
      <c r="J105" s="412"/>
      <c r="K105" s="564"/>
      <c r="L105" s="529"/>
      <c r="M105" s="421"/>
      <c r="N105" s="423"/>
      <c r="O105" s="424"/>
      <c r="P105" s="428"/>
      <c r="Q105" s="429"/>
    </row>
    <row r="106" spans="1:24" ht="76.5" hidden="1" customHeight="1" x14ac:dyDescent="0.25">
      <c r="A106" s="393" t="s">
        <v>126</v>
      </c>
      <c r="B106" s="778" t="s">
        <v>119</v>
      </c>
      <c r="C106" s="877"/>
      <c r="D106" s="422"/>
      <c r="E106" s="420"/>
      <c r="F106" s="423"/>
      <c r="G106" s="424"/>
      <c r="H106" s="433"/>
      <c r="I106" s="420"/>
      <c r="J106" s="412"/>
      <c r="K106" s="564"/>
      <c r="L106" s="529"/>
      <c r="M106" s="421"/>
      <c r="N106" s="423"/>
      <c r="O106" s="424"/>
      <c r="P106" s="428"/>
      <c r="Q106" s="429"/>
    </row>
    <row r="107" spans="1:24" ht="63.75" hidden="1" customHeight="1" x14ac:dyDescent="0.25">
      <c r="A107" s="565" t="s">
        <v>127</v>
      </c>
      <c r="B107" s="766" t="s">
        <v>335</v>
      </c>
      <c r="C107" s="638"/>
      <c r="D107" s="524"/>
      <c r="E107" s="418">
        <v>0</v>
      </c>
      <c r="F107" s="525"/>
      <c r="G107" s="526"/>
      <c r="H107" s="432"/>
      <c r="I107" s="418">
        <v>0</v>
      </c>
      <c r="J107" s="458"/>
      <c r="K107" s="460"/>
      <c r="L107" s="528"/>
      <c r="M107" s="419">
        <v>0</v>
      </c>
      <c r="N107" s="525"/>
      <c r="O107" s="526"/>
      <c r="P107" s="461"/>
      <c r="Q107" s="429"/>
    </row>
    <row r="108" spans="1:24" ht="51" hidden="1" customHeight="1" x14ac:dyDescent="0.25">
      <c r="A108" s="566" t="s">
        <v>271</v>
      </c>
      <c r="B108" s="407" t="s">
        <v>336</v>
      </c>
      <c r="C108" s="638"/>
      <c r="D108" s="534"/>
      <c r="E108" s="448">
        <f>E109</f>
        <v>0</v>
      </c>
      <c r="F108" s="535"/>
      <c r="G108" s="536"/>
      <c r="H108" s="642"/>
      <c r="I108" s="448">
        <f>I109</f>
        <v>0</v>
      </c>
      <c r="J108" s="538"/>
      <c r="K108" s="567"/>
      <c r="L108" s="568"/>
      <c r="M108" s="448">
        <f>M109</f>
        <v>0</v>
      </c>
      <c r="N108" s="535"/>
      <c r="O108" s="536"/>
      <c r="P108" s="540"/>
      <c r="Q108" s="429"/>
    </row>
    <row r="109" spans="1:24" ht="63.75" hidden="1" customHeight="1" x14ac:dyDescent="0.25">
      <c r="A109" s="566" t="s">
        <v>213</v>
      </c>
      <c r="B109" s="407" t="s">
        <v>337</v>
      </c>
      <c r="C109" s="638"/>
      <c r="D109" s="534"/>
      <c r="E109" s="448">
        <f>E110+E111</f>
        <v>0</v>
      </c>
      <c r="F109" s="535"/>
      <c r="G109" s="536"/>
      <c r="H109" s="642"/>
      <c r="I109" s="448">
        <f>I110+I111</f>
        <v>0</v>
      </c>
      <c r="J109" s="538"/>
      <c r="K109" s="567"/>
      <c r="L109" s="568"/>
      <c r="M109" s="448">
        <f>M110+M111</f>
        <v>0</v>
      </c>
      <c r="N109" s="535"/>
      <c r="O109" s="536"/>
      <c r="P109" s="540"/>
      <c r="Q109" s="429"/>
    </row>
    <row r="110" spans="1:24" ht="76.5" hidden="1" customHeight="1" x14ac:dyDescent="0.25">
      <c r="A110" s="393" t="s">
        <v>209</v>
      </c>
      <c r="B110" s="778" t="s">
        <v>332</v>
      </c>
      <c r="C110" s="638"/>
      <c r="D110" s="422"/>
      <c r="E110" s="420"/>
      <c r="F110" s="423"/>
      <c r="G110" s="424"/>
      <c r="H110" s="433"/>
      <c r="I110" s="420"/>
      <c r="J110" s="412"/>
      <c r="K110" s="564"/>
      <c r="L110" s="529"/>
      <c r="M110" s="421"/>
      <c r="N110" s="423"/>
      <c r="O110" s="424"/>
      <c r="P110" s="428"/>
      <c r="Q110" s="429"/>
    </row>
    <row r="111" spans="1:24" ht="167.25" hidden="1" customHeight="1" x14ac:dyDescent="0.25">
      <c r="A111" s="393" t="s">
        <v>210</v>
      </c>
      <c r="B111" s="778" t="s">
        <v>338</v>
      </c>
      <c r="C111" s="638"/>
      <c r="D111" s="422"/>
      <c r="E111" s="420"/>
      <c r="F111" s="423"/>
      <c r="G111" s="424"/>
      <c r="H111" s="433"/>
      <c r="I111" s="420"/>
      <c r="J111" s="412"/>
      <c r="K111" s="564"/>
      <c r="L111" s="529"/>
      <c r="M111" s="421"/>
      <c r="N111" s="423"/>
      <c r="O111" s="424"/>
      <c r="P111" s="428"/>
      <c r="Q111" s="429"/>
    </row>
    <row r="112" spans="1:24" ht="66" customHeight="1" x14ac:dyDescent="0.25">
      <c r="A112" s="569" t="s">
        <v>271</v>
      </c>
      <c r="B112" s="411" t="s">
        <v>336</v>
      </c>
      <c r="C112" s="632" t="s">
        <v>235</v>
      </c>
      <c r="D112" s="422">
        <f>D113</f>
        <v>0</v>
      </c>
      <c r="E112" s="433">
        <f>E113</f>
        <v>800</v>
      </c>
      <c r="F112" s="423"/>
      <c r="G112" s="424"/>
      <c r="H112" s="422">
        <f>H113</f>
        <v>0</v>
      </c>
      <c r="I112" s="433">
        <f>I113</f>
        <v>800</v>
      </c>
      <c r="J112" s="412"/>
      <c r="K112" s="564"/>
      <c r="L112" s="422">
        <f>L113</f>
        <v>0</v>
      </c>
      <c r="M112" s="433">
        <f>M113</f>
        <v>800</v>
      </c>
      <c r="N112" s="423"/>
      <c r="O112" s="424"/>
      <c r="P112" s="428"/>
      <c r="Q112" s="429"/>
      <c r="R112" s="399"/>
      <c r="S112" s="399"/>
      <c r="U112" s="803">
        <f>M112+M114</f>
        <v>1600.7336</v>
      </c>
    </row>
    <row r="113" spans="1:19" ht="55.5" customHeight="1" x14ac:dyDescent="0.25">
      <c r="A113" s="405" t="s">
        <v>213</v>
      </c>
      <c r="B113" s="777" t="s">
        <v>78</v>
      </c>
      <c r="C113" s="632" t="s">
        <v>235</v>
      </c>
      <c r="D113" s="422"/>
      <c r="E113" s="420">
        <v>800</v>
      </c>
      <c r="F113" s="423"/>
      <c r="G113" s="424"/>
      <c r="H113" s="433"/>
      <c r="I113" s="420">
        <v>800</v>
      </c>
      <c r="J113" s="412"/>
      <c r="K113" s="564"/>
      <c r="L113" s="529"/>
      <c r="M113" s="421">
        <v>800</v>
      </c>
      <c r="N113" s="423"/>
      <c r="O113" s="424"/>
      <c r="P113" s="428"/>
      <c r="Q113" s="429"/>
      <c r="R113" s="399"/>
      <c r="S113" s="399"/>
    </row>
    <row r="114" spans="1:19" ht="38.25" x14ac:dyDescent="0.25">
      <c r="A114" s="570" t="s">
        <v>272</v>
      </c>
      <c r="B114" s="407" t="s">
        <v>339</v>
      </c>
      <c r="C114" s="632" t="s">
        <v>235</v>
      </c>
      <c r="D114" s="656">
        <f>D115+D116</f>
        <v>0</v>
      </c>
      <c r="E114" s="448">
        <f>E115+E116</f>
        <v>933.6</v>
      </c>
      <c r="F114" s="535"/>
      <c r="G114" s="536"/>
      <c r="H114" s="646">
        <f>H115+H116</f>
        <v>0</v>
      </c>
      <c r="I114" s="448">
        <f>I115+I116</f>
        <v>933.6</v>
      </c>
      <c r="J114" s="571"/>
      <c r="K114" s="572"/>
      <c r="L114" s="656">
        <f>L115+L116</f>
        <v>0</v>
      </c>
      <c r="M114" s="448">
        <f>M115+M116</f>
        <v>800.73360000000002</v>
      </c>
      <c r="N114" s="535"/>
      <c r="O114" s="536"/>
      <c r="P114" s="540"/>
      <c r="Q114" s="429"/>
      <c r="R114" s="399"/>
      <c r="S114" s="399"/>
    </row>
    <row r="115" spans="1:19" ht="78" customHeight="1" x14ac:dyDescent="0.25">
      <c r="A115" s="776" t="s">
        <v>327</v>
      </c>
      <c r="B115" s="778" t="s">
        <v>340</v>
      </c>
      <c r="C115" s="632" t="s">
        <v>235</v>
      </c>
      <c r="D115" s="422"/>
      <c r="E115" s="420">
        <v>173.6</v>
      </c>
      <c r="F115" s="423"/>
      <c r="G115" s="424"/>
      <c r="H115" s="433"/>
      <c r="I115" s="420">
        <v>173.6</v>
      </c>
      <c r="J115" s="573"/>
      <c r="K115" s="574"/>
      <c r="L115" s="529"/>
      <c r="M115" s="421">
        <f>85.74048+87.80832</f>
        <v>173.5488</v>
      </c>
      <c r="N115" s="423"/>
      <c r="O115" s="424"/>
      <c r="P115" s="428"/>
      <c r="Q115" s="429"/>
      <c r="R115" s="399"/>
      <c r="S115" s="399"/>
    </row>
    <row r="116" spans="1:19" ht="124.5" customHeight="1" x14ac:dyDescent="0.25">
      <c r="A116" s="405" t="s">
        <v>328</v>
      </c>
      <c r="B116" s="778" t="s">
        <v>341</v>
      </c>
      <c r="C116" s="677" t="s">
        <v>235</v>
      </c>
      <c r="D116" s="646">
        <f>D117+D118+D119+D120+D121</f>
        <v>0</v>
      </c>
      <c r="E116" s="448">
        <f>E117+E118+E119+E120+E121+E122</f>
        <v>760</v>
      </c>
      <c r="F116" s="535"/>
      <c r="G116" s="536"/>
      <c r="H116" s="448">
        <f>H117+H118+H119+H120+H121</f>
        <v>0</v>
      </c>
      <c r="I116" s="448">
        <f>I117+I118+I119+I120+I121+I122</f>
        <v>760</v>
      </c>
      <c r="J116" s="571"/>
      <c r="K116" s="715"/>
      <c r="L116" s="646">
        <f>L117+L118+L119+L120+L121</f>
        <v>0</v>
      </c>
      <c r="M116" s="448">
        <f>M117+M118+M119+M120+M121+M122</f>
        <v>627.1848</v>
      </c>
      <c r="N116" s="535"/>
      <c r="O116" s="536"/>
      <c r="P116" s="540"/>
      <c r="Q116" s="429"/>
      <c r="R116" s="399"/>
      <c r="S116" s="399"/>
    </row>
    <row r="117" spans="1:19" ht="117" customHeight="1" x14ac:dyDescent="0.25">
      <c r="A117" s="575" t="s">
        <v>214</v>
      </c>
      <c r="B117" s="778" t="s">
        <v>342</v>
      </c>
      <c r="C117" s="632" t="s">
        <v>235</v>
      </c>
      <c r="D117" s="422"/>
      <c r="E117" s="420">
        <v>70</v>
      </c>
      <c r="F117" s="423"/>
      <c r="G117" s="424"/>
      <c r="H117" s="433"/>
      <c r="I117" s="420">
        <v>70</v>
      </c>
      <c r="J117" s="576"/>
      <c r="K117" s="577"/>
      <c r="L117" s="578"/>
      <c r="M117" s="420">
        <v>70</v>
      </c>
      <c r="N117" s="423"/>
      <c r="O117" s="424"/>
      <c r="P117" s="428"/>
      <c r="Q117" s="429"/>
    </row>
    <row r="118" spans="1:19" ht="51" x14ac:dyDescent="0.25">
      <c r="A118" s="575" t="s">
        <v>215</v>
      </c>
      <c r="B118" s="778" t="s">
        <v>343</v>
      </c>
      <c r="C118" s="632" t="s">
        <v>235</v>
      </c>
      <c r="D118" s="422"/>
      <c r="E118" s="420">
        <v>110</v>
      </c>
      <c r="F118" s="423"/>
      <c r="G118" s="424"/>
      <c r="H118" s="433"/>
      <c r="I118" s="420">
        <v>110</v>
      </c>
      <c r="J118" s="576"/>
      <c r="K118" s="577"/>
      <c r="L118" s="578"/>
      <c r="M118" s="420">
        <v>60</v>
      </c>
      <c r="N118" s="423"/>
      <c r="O118" s="424"/>
      <c r="P118" s="428"/>
      <c r="Q118" s="579"/>
    </row>
    <row r="119" spans="1:19" ht="51" x14ac:dyDescent="0.25">
      <c r="A119" s="575" t="s">
        <v>216</v>
      </c>
      <c r="B119" s="778" t="s">
        <v>344</v>
      </c>
      <c r="C119" s="632" t="s">
        <v>235</v>
      </c>
      <c r="D119" s="422"/>
      <c r="E119" s="420">
        <v>240</v>
      </c>
      <c r="F119" s="423"/>
      <c r="G119" s="424"/>
      <c r="H119" s="433"/>
      <c r="I119" s="420">
        <v>240</v>
      </c>
      <c r="J119" s="576"/>
      <c r="K119" s="577"/>
      <c r="L119" s="578"/>
      <c r="M119" s="420">
        <f>50+38.5+68.7848</f>
        <v>157.28480000000002</v>
      </c>
      <c r="N119" s="423"/>
      <c r="O119" s="424"/>
      <c r="P119" s="428"/>
      <c r="Q119" s="429"/>
    </row>
    <row r="120" spans="1:19" ht="42.75" customHeight="1" x14ac:dyDescent="0.25">
      <c r="A120" s="575" t="s">
        <v>217</v>
      </c>
      <c r="B120" s="778" t="s">
        <v>345</v>
      </c>
      <c r="C120" s="632" t="s">
        <v>235</v>
      </c>
      <c r="D120" s="422"/>
      <c r="E120" s="420">
        <v>140</v>
      </c>
      <c r="F120" s="423"/>
      <c r="G120" s="424"/>
      <c r="H120" s="433"/>
      <c r="I120" s="420">
        <v>140</v>
      </c>
      <c r="J120" s="576"/>
      <c r="K120" s="577"/>
      <c r="L120" s="578"/>
      <c r="M120" s="443">
        <f>70+69.9</f>
        <v>139.9</v>
      </c>
      <c r="N120" s="423"/>
      <c r="O120" s="424"/>
      <c r="P120" s="428"/>
      <c r="Q120" s="429"/>
    </row>
    <row r="121" spans="1:19" ht="41.25" customHeight="1" x14ac:dyDescent="0.25">
      <c r="A121" s="575" t="s">
        <v>56</v>
      </c>
      <c r="B121" s="778" t="s">
        <v>73</v>
      </c>
      <c r="C121" s="632" t="s">
        <v>235</v>
      </c>
      <c r="D121" s="422"/>
      <c r="E121" s="430">
        <v>100</v>
      </c>
      <c r="F121" s="423"/>
      <c r="G121" s="424"/>
      <c r="H121" s="433"/>
      <c r="I121" s="430">
        <v>100</v>
      </c>
      <c r="J121" s="576"/>
      <c r="K121" s="577"/>
      <c r="L121" s="578"/>
      <c r="M121" s="430">
        <v>100</v>
      </c>
      <c r="N121" s="423"/>
      <c r="O121" s="424"/>
      <c r="P121" s="428"/>
      <c r="Q121" s="429"/>
    </row>
    <row r="122" spans="1:19" ht="26.25" customHeight="1" x14ac:dyDescent="0.25">
      <c r="A122" s="575" t="s">
        <v>409</v>
      </c>
      <c r="B122" s="778" t="s">
        <v>410</v>
      </c>
      <c r="C122" s="632" t="s">
        <v>235</v>
      </c>
      <c r="D122" s="422"/>
      <c r="E122" s="430">
        <v>100</v>
      </c>
      <c r="F122" s="423"/>
      <c r="G122" s="424"/>
      <c r="H122" s="433"/>
      <c r="I122" s="430">
        <v>100</v>
      </c>
      <c r="J122" s="576"/>
      <c r="K122" s="577"/>
      <c r="L122" s="578"/>
      <c r="M122" s="430">
        <v>100</v>
      </c>
      <c r="N122" s="423"/>
      <c r="O122" s="424"/>
      <c r="P122" s="428"/>
      <c r="Q122" s="429"/>
    </row>
    <row r="123" spans="1:19" x14ac:dyDescent="0.25">
      <c r="A123" s="566" t="s">
        <v>273</v>
      </c>
      <c r="B123" s="407" t="s">
        <v>255</v>
      </c>
      <c r="C123" s="632" t="s">
        <v>235</v>
      </c>
      <c r="D123" s="657">
        <f>D124</f>
        <v>0</v>
      </c>
      <c r="E123" s="716">
        <f>E124</f>
        <v>3300</v>
      </c>
      <c r="F123" s="535"/>
      <c r="G123" s="536"/>
      <c r="H123" s="657">
        <f>H124</f>
        <v>0</v>
      </c>
      <c r="I123" s="716">
        <f>I124</f>
        <v>3300</v>
      </c>
      <c r="J123" s="571"/>
      <c r="K123" s="572"/>
      <c r="L123" s="657">
        <f>L124</f>
        <v>0</v>
      </c>
      <c r="M123" s="716">
        <f>M124</f>
        <v>3300</v>
      </c>
      <c r="N123" s="535"/>
      <c r="O123" s="536"/>
      <c r="P123" s="540"/>
      <c r="Q123" s="429"/>
    </row>
    <row r="124" spans="1:19" ht="35.25" customHeight="1" x14ac:dyDescent="0.25">
      <c r="A124" s="393" t="s">
        <v>218</v>
      </c>
      <c r="B124" s="778" t="s">
        <v>346</v>
      </c>
      <c r="C124" s="632" t="s">
        <v>235</v>
      </c>
      <c r="D124" s="532"/>
      <c r="E124" s="420">
        <v>3300</v>
      </c>
      <c r="F124" s="423"/>
      <c r="G124" s="424"/>
      <c r="H124" s="433"/>
      <c r="I124" s="420">
        <v>3300</v>
      </c>
      <c r="J124" s="573"/>
      <c r="K124" s="574"/>
      <c r="L124" s="529"/>
      <c r="M124" s="420">
        <f>1500+1800</f>
        <v>3300</v>
      </c>
      <c r="N124" s="423"/>
      <c r="O124" s="424"/>
      <c r="P124" s="428"/>
      <c r="Q124" s="429"/>
    </row>
    <row r="125" spans="1:19" ht="95.25" customHeight="1" x14ac:dyDescent="0.25">
      <c r="A125" s="406" t="s">
        <v>194</v>
      </c>
      <c r="B125" s="407" t="s">
        <v>207</v>
      </c>
      <c r="C125" s="632" t="s">
        <v>235</v>
      </c>
      <c r="D125" s="685">
        <f>D126</f>
        <v>2092.9</v>
      </c>
      <c r="E125" s="684">
        <f>E126</f>
        <v>459.4</v>
      </c>
      <c r="F125" s="468"/>
      <c r="G125" s="658"/>
      <c r="H125" s="792">
        <f>H126</f>
        <v>2552.3000000000002</v>
      </c>
      <c r="I125" s="684">
        <f>I126</f>
        <v>0</v>
      </c>
      <c r="J125" s="468"/>
      <c r="K125" s="793"/>
      <c r="L125" s="532">
        <f>L126</f>
        <v>561.70000000000005</v>
      </c>
      <c r="M125" s="468">
        <f>M126</f>
        <v>0</v>
      </c>
      <c r="N125" s="423"/>
      <c r="O125" s="424"/>
      <c r="P125" s="428"/>
      <c r="Q125" s="429"/>
    </row>
    <row r="126" spans="1:19" ht="127.5" customHeight="1" thickBot="1" x14ac:dyDescent="0.3">
      <c r="A126" s="580" t="s">
        <v>108</v>
      </c>
      <c r="B126" s="581" t="s">
        <v>362</v>
      </c>
      <c r="C126" s="718" t="s">
        <v>235</v>
      </c>
      <c r="D126" s="717">
        <v>2092.9</v>
      </c>
      <c r="E126" s="434">
        <v>459.4</v>
      </c>
      <c r="F126" s="582"/>
      <c r="G126" s="583"/>
      <c r="H126" s="434">
        <v>2552.3000000000002</v>
      </c>
      <c r="I126" s="434"/>
      <c r="J126" s="794"/>
      <c r="K126" s="795"/>
      <c r="L126" s="796">
        <v>561.70000000000005</v>
      </c>
      <c r="M126" s="797"/>
      <c r="N126" s="582"/>
      <c r="O126" s="583"/>
      <c r="P126" s="584"/>
      <c r="Q126" s="429"/>
    </row>
    <row r="127" spans="1:19" s="519" customFormat="1" ht="15" customHeight="1" thickBot="1" x14ac:dyDescent="0.3">
      <c r="A127" s="585"/>
      <c r="B127" s="440" t="s">
        <v>248</v>
      </c>
      <c r="C127" s="633"/>
      <c r="D127" s="835">
        <f>D98+D125</f>
        <v>3452.3</v>
      </c>
      <c r="E127" s="836">
        <f>E98+E125</f>
        <v>8033.5999999999995</v>
      </c>
      <c r="F127" s="586"/>
      <c r="G127" s="587"/>
      <c r="H127" s="647">
        <f>H98+H125</f>
        <v>4210.1000000000004</v>
      </c>
      <c r="I127" s="836">
        <f>I98+I125</f>
        <v>7275.7999999999993</v>
      </c>
      <c r="J127" s="588"/>
      <c r="K127" s="589"/>
      <c r="L127" s="647">
        <f>L98+L125</f>
        <v>561.70000000000005</v>
      </c>
      <c r="M127" s="836">
        <f>M98+M125</f>
        <v>4966.7335999999996</v>
      </c>
      <c r="N127" s="510"/>
      <c r="O127" s="511"/>
      <c r="P127" s="513"/>
      <c r="Q127" s="579">
        <f>I127-I100</f>
        <v>7275.7999999999993</v>
      </c>
      <c r="R127" s="515"/>
      <c r="S127" s="516"/>
    </row>
    <row r="128" spans="1:19" s="519" customFormat="1" ht="15.75" hidden="1" thickBot="1" x14ac:dyDescent="0.3">
      <c r="A128" s="590"/>
      <c r="B128" s="441"/>
      <c r="C128" s="634"/>
      <c r="D128" s="659"/>
      <c r="E128" s="449"/>
      <c r="F128" s="591"/>
      <c r="G128" s="660"/>
      <c r="H128" s="449">
        <f>H125+H99-H100</f>
        <v>4210.1000000000004</v>
      </c>
      <c r="I128" s="449">
        <f>I127-I100-I126</f>
        <v>7275.7999999999993</v>
      </c>
      <c r="J128" s="592"/>
      <c r="K128" s="592"/>
      <c r="L128" s="659"/>
      <c r="M128" s="449"/>
      <c r="N128" s="521"/>
      <c r="O128" s="654"/>
      <c r="P128" s="513"/>
      <c r="Q128" s="593">
        <f>L127+M127</f>
        <v>5528.4335999999994</v>
      </c>
      <c r="R128" s="516"/>
      <c r="S128" s="516"/>
    </row>
    <row r="129" spans="1:20" ht="15.75" customHeight="1" thickBot="1" x14ac:dyDescent="0.35">
      <c r="A129" s="867" t="s">
        <v>219</v>
      </c>
      <c r="B129" s="868"/>
      <c r="C129" s="868"/>
      <c r="D129" s="868"/>
      <c r="E129" s="868"/>
      <c r="F129" s="868"/>
      <c r="G129" s="868"/>
      <c r="H129" s="868"/>
      <c r="I129" s="868"/>
      <c r="J129" s="868"/>
      <c r="K129" s="868"/>
      <c r="L129" s="868"/>
      <c r="M129" s="868"/>
      <c r="N129" s="868"/>
      <c r="O129" s="868"/>
      <c r="P129" s="869"/>
      <c r="Q129" s="429"/>
    </row>
    <row r="130" spans="1:20" ht="63.75" customHeight="1" x14ac:dyDescent="0.25">
      <c r="A130" s="402" t="s">
        <v>159</v>
      </c>
      <c r="B130" s="401" t="s">
        <v>220</v>
      </c>
      <c r="C130" s="626" t="s">
        <v>208</v>
      </c>
      <c r="D130" s="317">
        <f>D131+D132+D134+D135+D136+D137</f>
        <v>167449.20000000001</v>
      </c>
      <c r="E130" s="318">
        <f>E131+E132+E133+E134+E135+E136+E137</f>
        <v>33500.5</v>
      </c>
      <c r="F130" s="319"/>
      <c r="G130" s="320"/>
      <c r="H130" s="317">
        <f>H131+H132+H134+H135+H136+H137</f>
        <v>167449.20000000001</v>
      </c>
      <c r="I130" s="318">
        <f>I131+I132+I133+I134+I135+I136+I137</f>
        <v>36340.5</v>
      </c>
      <c r="J130" s="319"/>
      <c r="K130" s="321"/>
      <c r="L130" s="317">
        <f>L131+L132+L134+L135+L136+L137</f>
        <v>105984.064</v>
      </c>
      <c r="M130" s="318">
        <f>M131+M132+M133+M134+M135+M136+M137</f>
        <v>18531.964</v>
      </c>
      <c r="N130" s="595"/>
      <c r="O130" s="597"/>
      <c r="P130" s="596"/>
      <c r="Q130" s="429"/>
    </row>
    <row r="131" spans="1:20" ht="51" x14ac:dyDescent="0.25">
      <c r="A131" s="409" t="s">
        <v>270</v>
      </c>
      <c r="B131" s="764" t="s">
        <v>257</v>
      </c>
      <c r="C131" s="771" t="s">
        <v>208</v>
      </c>
      <c r="D131" s="286"/>
      <c r="E131" s="781">
        <v>29639.679080000002</v>
      </c>
      <c r="F131" s="322"/>
      <c r="G131" s="323"/>
      <c r="H131" s="288"/>
      <c r="I131" s="287">
        <v>31956.7</v>
      </c>
      <c r="J131" s="322"/>
      <c r="K131" s="324"/>
      <c r="L131" s="286"/>
      <c r="M131" s="289">
        <v>15528.046</v>
      </c>
      <c r="N131" s="458"/>
      <c r="O131" s="459"/>
      <c r="P131" s="507"/>
      <c r="Q131" s="593">
        <f>E131-I131</f>
        <v>-2317.020919999999</v>
      </c>
    </row>
    <row r="132" spans="1:20" ht="68.25" customHeight="1" x14ac:dyDescent="0.35">
      <c r="A132" s="598" t="s">
        <v>271</v>
      </c>
      <c r="B132" s="777" t="s">
        <v>136</v>
      </c>
      <c r="C132" s="771" t="s">
        <v>208</v>
      </c>
      <c r="D132" s="325"/>
      <c r="E132" s="782">
        <v>3018.3209200000001</v>
      </c>
      <c r="F132" s="326"/>
      <c r="G132" s="327"/>
      <c r="H132" s="328"/>
      <c r="I132" s="290">
        <v>3531.3</v>
      </c>
      <c r="J132" s="326"/>
      <c r="K132" s="329"/>
      <c r="L132" s="330"/>
      <c r="M132" s="291">
        <v>2591.1439999999998</v>
      </c>
      <c r="N132" s="412"/>
      <c r="O132" s="427"/>
      <c r="P132" s="428"/>
      <c r="Q132" s="429"/>
      <c r="R132" s="599"/>
    </row>
    <row r="133" spans="1:20" ht="107.25" hidden="1" customHeight="1" x14ac:dyDescent="0.35">
      <c r="A133" s="598" t="s">
        <v>272</v>
      </c>
      <c r="B133" s="777" t="s">
        <v>48</v>
      </c>
      <c r="C133" s="365" t="s">
        <v>208</v>
      </c>
      <c r="D133" s="325"/>
      <c r="E133" s="290"/>
      <c r="F133" s="326"/>
      <c r="G133" s="327"/>
      <c r="H133" s="328"/>
      <c r="I133" s="290"/>
      <c r="J133" s="326"/>
      <c r="K133" s="329"/>
      <c r="L133" s="330"/>
      <c r="M133" s="290"/>
      <c r="N133" s="412"/>
      <c r="O133" s="427"/>
      <c r="P133" s="428"/>
      <c r="Q133" s="429"/>
      <c r="R133" s="599"/>
    </row>
    <row r="134" spans="1:20" ht="28.5" customHeight="1" x14ac:dyDescent="0.25">
      <c r="A134" s="600" t="s">
        <v>272</v>
      </c>
      <c r="B134" s="777" t="s">
        <v>134</v>
      </c>
      <c r="C134" s="366" t="s">
        <v>208</v>
      </c>
      <c r="D134" s="325"/>
      <c r="E134" s="290">
        <v>709.5</v>
      </c>
      <c r="F134" s="326"/>
      <c r="G134" s="327"/>
      <c r="H134" s="328"/>
      <c r="I134" s="287">
        <v>692.5</v>
      </c>
      <c r="J134" s="326"/>
      <c r="K134" s="329"/>
      <c r="L134" s="330"/>
      <c r="M134" s="291">
        <v>384.82499999999999</v>
      </c>
      <c r="N134" s="412"/>
      <c r="O134" s="427"/>
      <c r="P134" s="428"/>
      <c r="Q134" s="601"/>
    </row>
    <row r="135" spans="1:20" ht="171" customHeight="1" x14ac:dyDescent="0.25">
      <c r="A135" s="394" t="s">
        <v>273</v>
      </c>
      <c r="B135" s="777" t="s">
        <v>221</v>
      </c>
      <c r="C135" s="365" t="s">
        <v>208</v>
      </c>
      <c r="D135" s="325"/>
      <c r="E135" s="290">
        <v>0</v>
      </c>
      <c r="F135" s="326"/>
      <c r="G135" s="327"/>
      <c r="H135" s="328"/>
      <c r="I135" s="287">
        <v>10</v>
      </c>
      <c r="J135" s="326"/>
      <c r="K135" s="329"/>
      <c r="L135" s="330"/>
      <c r="M135" s="290">
        <v>0</v>
      </c>
      <c r="N135" s="412"/>
      <c r="O135" s="427"/>
      <c r="P135" s="428"/>
      <c r="Q135" s="429"/>
    </row>
    <row r="136" spans="1:20" ht="25.5" x14ac:dyDescent="0.25">
      <c r="A136" s="564" t="s">
        <v>274</v>
      </c>
      <c r="B136" s="777" t="s">
        <v>222</v>
      </c>
      <c r="C136" s="366" t="s">
        <v>208</v>
      </c>
      <c r="D136" s="325"/>
      <c r="E136" s="290">
        <v>133</v>
      </c>
      <c r="F136" s="326"/>
      <c r="G136" s="327"/>
      <c r="H136" s="328"/>
      <c r="I136" s="287">
        <v>150</v>
      </c>
      <c r="J136" s="326"/>
      <c r="K136" s="329"/>
      <c r="L136" s="330"/>
      <c r="M136" s="293">
        <v>27.949000000000002</v>
      </c>
      <c r="N136" s="412"/>
      <c r="O136" s="427"/>
      <c r="P136" s="428"/>
      <c r="Q136" s="429"/>
    </row>
    <row r="137" spans="1:20" ht="147.75" customHeight="1" thickBot="1" x14ac:dyDescent="0.3">
      <c r="A137" s="450" t="s">
        <v>106</v>
      </c>
      <c r="B137" s="762" t="s">
        <v>392</v>
      </c>
      <c r="C137" s="771" t="s">
        <v>208</v>
      </c>
      <c r="D137" s="325">
        <v>167449.20000000001</v>
      </c>
      <c r="E137" s="290"/>
      <c r="F137" s="326"/>
      <c r="G137" s="327"/>
      <c r="H137" s="325">
        <v>167449.20000000001</v>
      </c>
      <c r="I137" s="287"/>
      <c r="J137" s="326"/>
      <c r="K137" s="329"/>
      <c r="L137" s="325">
        <v>105984.064</v>
      </c>
      <c r="M137" s="290"/>
      <c r="N137" s="412"/>
      <c r="O137" s="427"/>
      <c r="P137" s="455"/>
      <c r="Q137" s="429"/>
    </row>
    <row r="138" spans="1:20" ht="67.5" hidden="1" customHeight="1" x14ac:dyDescent="0.25">
      <c r="A138" s="410" t="s">
        <v>194</v>
      </c>
      <c r="B138" s="411" t="s">
        <v>223</v>
      </c>
      <c r="C138" s="771" t="s">
        <v>208</v>
      </c>
      <c r="D138" s="451">
        <f>D139+D140</f>
        <v>0</v>
      </c>
      <c r="E138" s="454">
        <f>E139+E140</f>
        <v>0</v>
      </c>
      <c r="F138" s="452"/>
      <c r="G138" s="453"/>
      <c r="H138" s="451">
        <f>H139+H140</f>
        <v>0</v>
      </c>
      <c r="I138" s="706">
        <f>I139+I140</f>
        <v>0</v>
      </c>
      <c r="J138" s="452"/>
      <c r="K138" s="707"/>
      <c r="L138" s="451">
        <f>L139+L140</f>
        <v>0</v>
      </c>
      <c r="M138" s="706">
        <f>M139+M140</f>
        <v>0</v>
      </c>
      <c r="N138" s="412"/>
      <c r="O138" s="427"/>
      <c r="P138" s="428"/>
      <c r="Q138" s="429"/>
    </row>
    <row r="139" spans="1:20" ht="143.25" hidden="1" customHeight="1" x14ac:dyDescent="0.25">
      <c r="A139" s="394" t="s">
        <v>108</v>
      </c>
      <c r="B139" s="777" t="s">
        <v>135</v>
      </c>
      <c r="C139" s="771" t="s">
        <v>208</v>
      </c>
      <c r="D139" s="451"/>
      <c r="E139" s="178"/>
      <c r="F139" s="452"/>
      <c r="G139" s="453"/>
      <c r="H139" s="706"/>
      <c r="I139" s="178"/>
      <c r="J139" s="452"/>
      <c r="K139" s="707"/>
      <c r="L139" s="708"/>
      <c r="M139" s="179"/>
      <c r="N139" s="412"/>
      <c r="O139" s="427"/>
      <c r="P139" s="428"/>
      <c r="Q139" s="429"/>
    </row>
    <row r="140" spans="1:20" ht="46.5" hidden="1" customHeight="1" thickBot="1" x14ac:dyDescent="0.3">
      <c r="A140" s="564" t="s">
        <v>109</v>
      </c>
      <c r="B140" s="777" t="s">
        <v>133</v>
      </c>
      <c r="C140" s="771" t="s">
        <v>208</v>
      </c>
      <c r="D140" s="451"/>
      <c r="E140" s="179"/>
      <c r="F140" s="452"/>
      <c r="G140" s="453"/>
      <c r="H140" s="706"/>
      <c r="I140" s="178"/>
      <c r="J140" s="452"/>
      <c r="K140" s="707"/>
      <c r="L140" s="708"/>
      <c r="M140" s="179"/>
      <c r="N140" s="412"/>
      <c r="O140" s="427"/>
      <c r="P140" s="428"/>
      <c r="Q140" s="429"/>
    </row>
    <row r="141" spans="1:20" s="519" customFormat="1" ht="16.5" thickBot="1" x14ac:dyDescent="0.3">
      <c r="A141" s="509"/>
      <c r="B141" s="440" t="s">
        <v>248</v>
      </c>
      <c r="C141" s="633"/>
      <c r="D141" s="331">
        <f>D130+D138</f>
        <v>167449.20000000001</v>
      </c>
      <c r="E141" s="331">
        <f>E130+E138</f>
        <v>33500.5</v>
      </c>
      <c r="F141" s="602"/>
      <c r="G141" s="603"/>
      <c r="H141" s="332">
        <f>H130+H138</f>
        <v>167449.20000000001</v>
      </c>
      <c r="I141" s="331">
        <f>I130+I138</f>
        <v>36340.5</v>
      </c>
      <c r="J141" s="510"/>
      <c r="K141" s="604"/>
      <c r="L141" s="331">
        <f>L130+L138</f>
        <v>105984.064</v>
      </c>
      <c r="M141" s="331">
        <f>M130+M138</f>
        <v>18531.964</v>
      </c>
      <c r="N141" s="605"/>
      <c r="O141" s="512"/>
      <c r="P141" s="513"/>
      <c r="Q141" s="514"/>
      <c r="R141" s="514"/>
      <c r="S141" s="516"/>
      <c r="T141" s="517"/>
    </row>
    <row r="142" spans="1:20" s="519" customFormat="1" ht="19.5" customHeight="1" x14ac:dyDescent="0.3">
      <c r="A142" s="878" t="s">
        <v>258</v>
      </c>
      <c r="B142" s="879"/>
      <c r="C142" s="879"/>
      <c r="D142" s="879"/>
      <c r="E142" s="879"/>
      <c r="F142" s="879"/>
      <c r="G142" s="879"/>
      <c r="H142" s="879"/>
      <c r="I142" s="879"/>
      <c r="J142" s="879"/>
      <c r="K142" s="879"/>
      <c r="L142" s="879"/>
      <c r="M142" s="879"/>
      <c r="N142" s="879"/>
      <c r="O142" s="879"/>
      <c r="P142" s="880"/>
      <c r="Q142" s="429"/>
      <c r="R142" s="516"/>
      <c r="S142" s="516"/>
    </row>
    <row r="143" spans="1:20" s="607" customFormat="1" ht="51" x14ac:dyDescent="0.2">
      <c r="A143" s="397" t="s">
        <v>159</v>
      </c>
      <c r="B143" s="407" t="s">
        <v>224</v>
      </c>
      <c r="C143" s="771" t="s">
        <v>208</v>
      </c>
      <c r="D143" s="333">
        <f>D144+D145+D146</f>
        <v>2754.9</v>
      </c>
      <c r="E143" s="358">
        <f>E144+E145+E146</f>
        <v>494.27083999999996</v>
      </c>
      <c r="F143" s="334"/>
      <c r="G143" s="335"/>
      <c r="H143" s="336">
        <f>H144+H145+H146</f>
        <v>2754.9</v>
      </c>
      <c r="I143" s="334">
        <f>I144+I145+I146</f>
        <v>618.17084</v>
      </c>
      <c r="J143" s="334"/>
      <c r="K143" s="337"/>
      <c r="L143" s="333">
        <f>L144+L145+L146</f>
        <v>1999.4559999999999</v>
      </c>
      <c r="M143" s="334">
        <f>M144+M145+M146</f>
        <v>438.95800000000003</v>
      </c>
      <c r="N143" s="772"/>
      <c r="O143" s="661"/>
      <c r="P143" s="773"/>
      <c r="Q143" s="415"/>
      <c r="R143" s="606"/>
      <c r="S143" s="606"/>
    </row>
    <row r="144" spans="1:20" ht="25.5" x14ac:dyDescent="0.25">
      <c r="A144" s="456" t="s">
        <v>270</v>
      </c>
      <c r="B144" s="777" t="s">
        <v>225</v>
      </c>
      <c r="C144" s="771" t="s">
        <v>208</v>
      </c>
      <c r="D144" s="338"/>
      <c r="E144" s="287">
        <v>480.9</v>
      </c>
      <c r="F144" s="322"/>
      <c r="G144" s="323"/>
      <c r="H144" s="339"/>
      <c r="I144" s="290">
        <v>604.79999999999995</v>
      </c>
      <c r="J144" s="326"/>
      <c r="K144" s="329"/>
      <c r="L144" s="330"/>
      <c r="M144" s="340">
        <v>438.95800000000003</v>
      </c>
      <c r="N144" s="458"/>
      <c r="O144" s="459"/>
      <c r="P144" s="461"/>
      <c r="Q144" s="429"/>
    </row>
    <row r="145" spans="1:20" ht="59.25" customHeight="1" x14ac:dyDescent="0.25">
      <c r="A145" s="462" t="s">
        <v>271</v>
      </c>
      <c r="B145" s="765" t="s">
        <v>120</v>
      </c>
      <c r="C145" s="771" t="s">
        <v>208</v>
      </c>
      <c r="D145" s="341"/>
      <c r="E145" s="296">
        <v>13.370839999999999</v>
      </c>
      <c r="F145" s="342"/>
      <c r="G145" s="343"/>
      <c r="H145" s="344"/>
      <c r="I145" s="294">
        <v>13.370839999999999</v>
      </c>
      <c r="J145" s="345"/>
      <c r="K145" s="346"/>
      <c r="L145" s="347"/>
      <c r="M145" s="287">
        <v>0</v>
      </c>
      <c r="N145" s="463"/>
      <c r="O145" s="464"/>
      <c r="P145" s="428"/>
      <c r="Q145" s="429"/>
    </row>
    <row r="146" spans="1:20" ht="51" customHeight="1" thickBot="1" x14ac:dyDescent="0.3">
      <c r="A146" s="466" t="s">
        <v>272</v>
      </c>
      <c r="B146" s="777" t="s">
        <v>74</v>
      </c>
      <c r="C146" s="771" t="s">
        <v>208</v>
      </c>
      <c r="D146" s="341">
        <v>2754.9</v>
      </c>
      <c r="E146" s="292"/>
      <c r="F146" s="342"/>
      <c r="G146" s="343"/>
      <c r="H146" s="344">
        <v>2754.9</v>
      </c>
      <c r="I146" s="292"/>
      <c r="J146" s="342"/>
      <c r="K146" s="348"/>
      <c r="L146" s="349">
        <v>1999.4559999999999</v>
      </c>
      <c r="M146" s="350"/>
      <c r="N146" s="463"/>
      <c r="O146" s="464"/>
      <c r="P146" s="465"/>
      <c r="Q146" s="429"/>
    </row>
    <row r="147" spans="1:20" s="519" customFormat="1" ht="20.25" customHeight="1" thickBot="1" x14ac:dyDescent="0.3">
      <c r="A147" s="509"/>
      <c r="B147" s="440" t="s">
        <v>248</v>
      </c>
      <c r="C147" s="633"/>
      <c r="D147" s="351">
        <f>D143</f>
        <v>2754.9</v>
      </c>
      <c r="E147" s="837">
        <f>E143</f>
        <v>494.27083999999996</v>
      </c>
      <c r="F147" s="352"/>
      <c r="G147" s="353"/>
      <c r="H147" s="354">
        <f>H143</f>
        <v>2754.9</v>
      </c>
      <c r="I147" s="351">
        <f>I143</f>
        <v>618.17084</v>
      </c>
      <c r="J147" s="352"/>
      <c r="K147" s="355"/>
      <c r="L147" s="351">
        <f>L143</f>
        <v>1999.4559999999999</v>
      </c>
      <c r="M147" s="351">
        <f>M143</f>
        <v>438.95800000000003</v>
      </c>
      <c r="N147" s="605"/>
      <c r="O147" s="512"/>
      <c r="P147" s="513"/>
      <c r="Q147" s="514"/>
      <c r="R147" s="516"/>
      <c r="S147" s="516"/>
    </row>
    <row r="148" spans="1:20" s="519" customFormat="1" ht="16.5" customHeight="1" x14ac:dyDescent="0.3">
      <c r="A148" s="878" t="s">
        <v>226</v>
      </c>
      <c r="B148" s="879"/>
      <c r="C148" s="879"/>
      <c r="D148" s="879"/>
      <c r="E148" s="879"/>
      <c r="F148" s="879"/>
      <c r="G148" s="879"/>
      <c r="H148" s="879"/>
      <c r="I148" s="879"/>
      <c r="J148" s="879"/>
      <c r="K148" s="879"/>
      <c r="L148" s="879"/>
      <c r="M148" s="879"/>
      <c r="N148" s="879"/>
      <c r="O148" s="879"/>
      <c r="P148" s="880"/>
      <c r="Q148" s="429"/>
      <c r="R148" s="516"/>
      <c r="S148" s="516"/>
      <c r="T148" s="609"/>
    </row>
    <row r="149" spans="1:20" s="519" customFormat="1" ht="16.5" hidden="1" customHeight="1" x14ac:dyDescent="0.3">
      <c r="A149" s="367"/>
      <c r="B149" s="367"/>
      <c r="C149" s="367"/>
      <c r="D149" s="367"/>
      <c r="E149" s="367"/>
      <c r="F149" s="367"/>
      <c r="G149" s="367"/>
      <c r="H149" s="367"/>
      <c r="I149" s="367">
        <f>I150-I152-I155-I156</f>
        <v>1947221.9600000004</v>
      </c>
      <c r="J149" s="367"/>
      <c r="K149" s="367"/>
      <c r="L149" s="367"/>
      <c r="M149" s="367">
        <f>M150-M152-M155-M156</f>
        <v>1683115.58</v>
      </c>
      <c r="N149" s="367"/>
      <c r="O149" s="367"/>
      <c r="P149" s="367"/>
      <c r="Q149" s="429"/>
      <c r="R149" s="516"/>
      <c r="S149" s="516"/>
      <c r="T149" s="609"/>
    </row>
    <row r="150" spans="1:20" s="607" customFormat="1" ht="64.5" customHeight="1" x14ac:dyDescent="0.2">
      <c r="A150" s="772" t="s">
        <v>197</v>
      </c>
      <c r="B150" s="414" t="s">
        <v>227</v>
      </c>
      <c r="C150" s="677" t="s">
        <v>373</v>
      </c>
      <c r="D150" s="688">
        <f>D151+D152+D153+D157+D158</f>
        <v>0</v>
      </c>
      <c r="E150" s="336">
        <f>E151+E152+E153+E157+E158</f>
        <v>2295401.30553</v>
      </c>
      <c r="F150" s="772"/>
      <c r="G150" s="661"/>
      <c r="H150" s="688">
        <f>H151+H152+H153+H157+H158</f>
        <v>0</v>
      </c>
      <c r="I150" s="688">
        <f>I151+I152+I153+I157+I158</f>
        <v>2144792.8600000003</v>
      </c>
      <c r="J150" s="772"/>
      <c r="K150" s="661"/>
      <c r="L150" s="688">
        <f>L151+L152+L153+L157+L158</f>
        <v>0</v>
      </c>
      <c r="M150" s="688">
        <f>M151+M152+M153+M157+M158</f>
        <v>1808859.503</v>
      </c>
      <c r="N150" s="772"/>
      <c r="O150" s="661"/>
      <c r="P150" s="773"/>
      <c r="Q150" s="415"/>
      <c r="R150" s="606"/>
      <c r="S150" s="606"/>
      <c r="T150" s="610"/>
    </row>
    <row r="151" spans="1:20" s="519" customFormat="1" ht="23.25" customHeight="1" x14ac:dyDescent="0.25">
      <c r="A151" s="864" t="s">
        <v>270</v>
      </c>
      <c r="B151" s="881" t="s">
        <v>354</v>
      </c>
      <c r="C151" s="767" t="s">
        <v>235</v>
      </c>
      <c r="D151" s="457"/>
      <c r="E151" s="783">
        <v>149766.04861</v>
      </c>
      <c r="F151" s="469"/>
      <c r="G151" s="505"/>
      <c r="H151" s="457"/>
      <c r="I151" s="838">
        <f>82738.9+66994.3</f>
        <v>149733.20000000001</v>
      </c>
      <c r="J151" s="469"/>
      <c r="K151" s="611"/>
      <c r="L151" s="524"/>
      <c r="M151" s="432">
        <f>59528.87+50062.86</f>
        <v>109591.73000000001</v>
      </c>
      <c r="N151" s="458"/>
      <c r="O151" s="459"/>
      <c r="P151" s="461"/>
      <c r="Q151" s="429"/>
      <c r="R151" s="516"/>
      <c r="S151" s="516"/>
    </row>
    <row r="152" spans="1:20" s="519" customFormat="1" ht="17.25" customHeight="1" x14ac:dyDescent="0.25">
      <c r="A152" s="865"/>
      <c r="B152" s="882"/>
      <c r="C152" s="767" t="s">
        <v>208</v>
      </c>
      <c r="D152" s="457"/>
      <c r="E152" s="339">
        <v>23403</v>
      </c>
      <c r="F152" s="469"/>
      <c r="G152" s="505"/>
      <c r="H152" s="457"/>
      <c r="I152" s="705">
        <v>23123</v>
      </c>
      <c r="J152" s="469"/>
      <c r="K152" s="611"/>
      <c r="L152" s="524"/>
      <c r="M152" s="368">
        <v>15665.867</v>
      </c>
      <c r="N152" s="458"/>
      <c r="O152" s="459"/>
      <c r="P152" s="461"/>
      <c r="Q152" s="415">
        <f>M152/E152</f>
        <v>0.66939567576806391</v>
      </c>
      <c r="R152" s="516"/>
      <c r="S152" s="516"/>
    </row>
    <row r="153" spans="1:20" s="614" customFormat="1" ht="51" customHeight="1" x14ac:dyDescent="0.2">
      <c r="A153" s="763" t="s">
        <v>271</v>
      </c>
      <c r="B153" s="390" t="s">
        <v>64</v>
      </c>
      <c r="C153" s="767" t="s">
        <v>75</v>
      </c>
      <c r="D153" s="612">
        <f>D154+D155+D156</f>
        <v>0</v>
      </c>
      <c r="E153" s="785">
        <f>E154+E155+E156</f>
        <v>2091521.0569199999</v>
      </c>
      <c r="F153" s="392"/>
      <c r="G153" s="495"/>
      <c r="H153" s="612">
        <f>H154+H155+H156</f>
        <v>0</v>
      </c>
      <c r="I153" s="498">
        <f>I154+I155+I156</f>
        <v>1941225.46</v>
      </c>
      <c r="J153" s="392"/>
      <c r="K153" s="496"/>
      <c r="L153" s="612">
        <f>L154+L155+L156</f>
        <v>0</v>
      </c>
      <c r="M153" s="498">
        <f>M154+M155+M156</f>
        <v>1656447.406</v>
      </c>
      <c r="N153" s="412"/>
      <c r="O153" s="427"/>
      <c r="P153" s="428"/>
      <c r="Q153" s="415"/>
      <c r="R153" s="613"/>
      <c r="S153" s="613"/>
    </row>
    <row r="154" spans="1:20" s="614" customFormat="1" ht="39.75" customHeight="1" x14ac:dyDescent="0.2">
      <c r="A154" s="864" t="s">
        <v>213</v>
      </c>
      <c r="B154" s="862" t="s">
        <v>65</v>
      </c>
      <c r="C154" s="767" t="s">
        <v>235</v>
      </c>
      <c r="D154" s="612"/>
      <c r="E154" s="784">
        <v>1912191.45692</v>
      </c>
      <c r="F154" s="392"/>
      <c r="G154" s="495"/>
      <c r="H154" s="612"/>
      <c r="I154" s="328">
        <v>1766777.56</v>
      </c>
      <c r="J154" s="392"/>
      <c r="K154" s="496"/>
      <c r="L154" s="422"/>
      <c r="M154" s="839">
        <v>1546369.35</v>
      </c>
      <c r="N154" s="412"/>
      <c r="O154" s="427"/>
      <c r="P154" s="428"/>
      <c r="Q154" s="415"/>
      <c r="R154" s="613"/>
      <c r="S154" s="613"/>
    </row>
    <row r="155" spans="1:20" s="614" customFormat="1" ht="30.75" customHeight="1" x14ac:dyDescent="0.2">
      <c r="A155" s="865"/>
      <c r="B155" s="866"/>
      <c r="C155" s="767" t="s">
        <v>394</v>
      </c>
      <c r="D155" s="612"/>
      <c r="E155" s="328">
        <v>39079.4</v>
      </c>
      <c r="F155" s="392"/>
      <c r="G155" s="495"/>
      <c r="H155" s="612"/>
      <c r="I155" s="432">
        <v>39079.4</v>
      </c>
      <c r="J155" s="392"/>
      <c r="K155" s="496"/>
      <c r="L155" s="422"/>
      <c r="M155" s="504">
        <v>2820.9</v>
      </c>
      <c r="N155" s="412"/>
      <c r="O155" s="427"/>
      <c r="P155" s="428"/>
      <c r="Q155" s="415"/>
      <c r="R155" s="613"/>
      <c r="S155" s="613"/>
    </row>
    <row r="156" spans="1:20" s="519" customFormat="1" ht="51.75" customHeight="1" x14ac:dyDescent="0.25">
      <c r="A156" s="763" t="s">
        <v>67</v>
      </c>
      <c r="B156" s="764" t="s">
        <v>76</v>
      </c>
      <c r="C156" s="767" t="s">
        <v>208</v>
      </c>
      <c r="D156" s="612"/>
      <c r="E156" s="328">
        <v>140250.20000000001</v>
      </c>
      <c r="F156" s="392"/>
      <c r="G156" s="495"/>
      <c r="H156" s="612"/>
      <c r="I156" s="643">
        <v>135368.5</v>
      </c>
      <c r="J156" s="392"/>
      <c r="K156" s="496"/>
      <c r="L156" s="422"/>
      <c r="M156" s="369">
        <v>107257.156</v>
      </c>
      <c r="N156" s="412"/>
      <c r="O156" s="427"/>
      <c r="P156" s="428"/>
      <c r="Q156" s="415">
        <f>M156/E156</f>
        <v>0.76475581496496969</v>
      </c>
      <c r="R156" s="516"/>
      <c r="S156" s="516"/>
    </row>
    <row r="157" spans="1:20" ht="51" x14ac:dyDescent="0.25">
      <c r="A157" s="171" t="s">
        <v>272</v>
      </c>
      <c r="B157" s="172" t="s">
        <v>252</v>
      </c>
      <c r="C157" s="767" t="s">
        <v>235</v>
      </c>
      <c r="D157" s="422"/>
      <c r="E157" s="359">
        <v>28051.5</v>
      </c>
      <c r="F157" s="423"/>
      <c r="G157" s="424"/>
      <c r="H157" s="422"/>
      <c r="I157" s="433">
        <v>28051.5</v>
      </c>
      <c r="J157" s="423"/>
      <c r="K157" s="425"/>
      <c r="L157" s="426"/>
      <c r="M157" s="840">
        <v>25442.959999999999</v>
      </c>
      <c r="N157" s="423"/>
      <c r="O157" s="427"/>
      <c r="P157" s="428"/>
      <c r="Q157" s="429"/>
    </row>
    <row r="158" spans="1:20" ht="158.25" customHeight="1" x14ac:dyDescent="0.25">
      <c r="A158" s="175" t="s">
        <v>273</v>
      </c>
      <c r="B158" s="297" t="s">
        <v>11</v>
      </c>
      <c r="C158" s="767" t="s">
        <v>235</v>
      </c>
      <c r="D158" s="422"/>
      <c r="E158" s="359">
        <v>2659.7</v>
      </c>
      <c r="F158" s="615"/>
      <c r="G158" s="616"/>
      <c r="H158" s="422"/>
      <c r="I158" s="433">
        <v>2659.7</v>
      </c>
      <c r="J158" s="615"/>
      <c r="K158" s="617"/>
      <c r="L158" s="426"/>
      <c r="M158" s="840">
        <v>1711.54</v>
      </c>
      <c r="N158" s="615"/>
      <c r="O158" s="464"/>
      <c r="P158" s="465"/>
      <c r="Q158" s="429"/>
    </row>
    <row r="159" spans="1:20" ht="45" customHeight="1" x14ac:dyDescent="0.25">
      <c r="A159" s="180" t="s">
        <v>194</v>
      </c>
      <c r="B159" s="181" t="s">
        <v>229</v>
      </c>
      <c r="C159" s="767" t="s">
        <v>235</v>
      </c>
      <c r="D159" s="422">
        <f>D160</f>
        <v>0</v>
      </c>
      <c r="E159" s="360">
        <f>E160</f>
        <v>2502.3000000000002</v>
      </c>
      <c r="F159" s="615"/>
      <c r="G159" s="616"/>
      <c r="H159" s="422">
        <f>H160</f>
        <v>0</v>
      </c>
      <c r="I159" s="433">
        <f>I160</f>
        <v>2502.3000000000002</v>
      </c>
      <c r="J159" s="615"/>
      <c r="K159" s="617"/>
      <c r="L159" s="422">
        <f>L160</f>
        <v>0</v>
      </c>
      <c r="M159" s="433">
        <f>M160</f>
        <v>1980.17</v>
      </c>
      <c r="N159" s="615"/>
      <c r="O159" s="464"/>
      <c r="P159" s="465"/>
      <c r="Q159" s="429"/>
    </row>
    <row r="160" spans="1:20" ht="53.25" customHeight="1" thickBot="1" x14ac:dyDescent="0.3">
      <c r="A160" s="763" t="s">
        <v>108</v>
      </c>
      <c r="B160" s="768" t="s">
        <v>77</v>
      </c>
      <c r="C160" s="767" t="s">
        <v>235</v>
      </c>
      <c r="D160" s="686"/>
      <c r="E160" s="361">
        <v>2502.3000000000002</v>
      </c>
      <c r="F160" s="615"/>
      <c r="G160" s="616"/>
      <c r="H160" s="686"/>
      <c r="I160" s="618">
        <v>2502.3000000000002</v>
      </c>
      <c r="J160" s="615"/>
      <c r="K160" s="617"/>
      <c r="L160" s="499"/>
      <c r="M160" s="618">
        <v>1980.17</v>
      </c>
      <c r="N160" s="615"/>
      <c r="O160" s="464"/>
      <c r="P160" s="465"/>
      <c r="Q160" s="429"/>
    </row>
    <row r="161" spans="1:21" s="519" customFormat="1" ht="16.5" thickBot="1" x14ac:dyDescent="0.3">
      <c r="A161" s="509"/>
      <c r="B161" s="440" t="s">
        <v>248</v>
      </c>
      <c r="C161" s="635"/>
      <c r="D161" s="467">
        <f>D150+D159</f>
        <v>0</v>
      </c>
      <c r="E161" s="786">
        <f>E150+E159</f>
        <v>2297903.6055299998</v>
      </c>
      <c r="F161" s="605"/>
      <c r="G161" s="512"/>
      <c r="H161" s="649">
        <f>H150+H159</f>
        <v>0</v>
      </c>
      <c r="I161" s="467">
        <f>I150+I159</f>
        <v>2147295.16</v>
      </c>
      <c r="J161" s="605"/>
      <c r="K161" s="608"/>
      <c r="L161" s="467">
        <f>L150+L159</f>
        <v>0</v>
      </c>
      <c r="M161" s="467">
        <f>M150+M159</f>
        <v>1810839.673</v>
      </c>
      <c r="N161" s="605"/>
      <c r="O161" s="512"/>
      <c r="P161" s="513"/>
      <c r="Q161" s="514"/>
      <c r="R161" s="515"/>
      <c r="S161" s="516"/>
    </row>
    <row r="162" spans="1:21" s="519" customFormat="1" ht="15.75" hidden="1" thickBot="1" x14ac:dyDescent="0.3">
      <c r="A162" s="509"/>
      <c r="B162" s="440"/>
      <c r="C162" s="635"/>
      <c r="D162" s="467"/>
      <c r="E162" s="467"/>
      <c r="F162" s="605"/>
      <c r="G162" s="512"/>
      <c r="H162" s="649"/>
      <c r="I162" s="467">
        <f>I151+I153+I157</f>
        <v>2119010.16</v>
      </c>
      <c r="J162" s="605"/>
      <c r="K162" s="608"/>
      <c r="L162" s="467"/>
      <c r="M162" s="467">
        <f>M151+M153+M157</f>
        <v>1791482.0959999999</v>
      </c>
      <c r="N162" s="605"/>
      <c r="O162" s="512"/>
      <c r="P162" s="513"/>
      <c r="Q162" s="619"/>
      <c r="R162" s="516"/>
      <c r="S162" s="516"/>
    </row>
    <row r="163" spans="1:21" ht="16.5" thickBot="1" x14ac:dyDescent="0.3">
      <c r="A163" s="804"/>
      <c r="B163" s="472" t="s">
        <v>249</v>
      </c>
      <c r="C163" s="805"/>
      <c r="D163" s="841">
        <f>D66+D96+D127+D141+D147+D161</f>
        <v>2216681.7999999998</v>
      </c>
      <c r="E163" s="841">
        <f>E66+E96+E127+E141+E147+E161</f>
        <v>8984539.5233700015</v>
      </c>
      <c r="F163" s="620"/>
      <c r="G163" s="621"/>
      <c r="H163" s="842">
        <f>H66+H96+H127+H141+H147+H161</f>
        <v>2674396.2000000002</v>
      </c>
      <c r="I163" s="843">
        <f>I66+I96+I127+I141+I147+I161</f>
        <v>7447967.2808400001</v>
      </c>
      <c r="J163" s="620"/>
      <c r="K163" s="622"/>
      <c r="L163" s="843">
        <f>L66+L96+L127+L141+L147+L161</f>
        <v>1844169.23</v>
      </c>
      <c r="M163" s="843">
        <f>M66+M96+M127+M141+M147+M161</f>
        <v>6892159.2085999995</v>
      </c>
      <c r="N163" s="623"/>
      <c r="O163" s="624"/>
      <c r="P163" s="625"/>
      <c r="Q163" s="514">
        <f>M163/I163</f>
        <v>0.9253745282058603</v>
      </c>
      <c r="R163" s="515">
        <f>L163/H163</f>
        <v>0.68956470623163457</v>
      </c>
      <c r="S163" s="516"/>
      <c r="T163" s="475">
        <f>L163+M163</f>
        <v>8736328.4386</v>
      </c>
    </row>
    <row r="164" spans="1:21" ht="15.75" x14ac:dyDescent="0.25">
      <c r="D164" s="806">
        <f>D66-D65+D96+D127-D100</f>
        <v>2046477.7</v>
      </c>
      <c r="E164" s="807"/>
      <c r="H164" s="806">
        <f>H66+H96+H127-H100</f>
        <v>2504192.1</v>
      </c>
      <c r="I164" s="807"/>
      <c r="L164" s="806">
        <f>L66+L96+L127-L100</f>
        <v>1736185.71</v>
      </c>
      <c r="M164" s="807">
        <f>M161-M152-M156-M155</f>
        <v>1685095.75</v>
      </c>
      <c r="Q164" s="514"/>
    </row>
    <row r="165" spans="1:21" ht="15.75" x14ac:dyDescent="0.25">
      <c r="E165" s="807">
        <f>E161+E127+E96+E66-E31-E63-E65-E100-E152-E155-E156</f>
        <v>8747652.1525300015</v>
      </c>
      <c r="H165" s="810">
        <f>H163-H164</f>
        <v>170204.10000000009</v>
      </c>
      <c r="I165" s="807">
        <f>H66+I66-H65-I65-I63-I31+H96+I96+H127+I127-H100+I161-I155-I156-I152</f>
        <v>9717469.8100000005</v>
      </c>
      <c r="M165" s="807">
        <f>L66+M66-L65-M65-M63-M31+L96+M96+L127+M127-L100+M161-M155-M156-M152</f>
        <v>8483630.0735999998</v>
      </c>
      <c r="Q165" s="514"/>
      <c r="U165" s="473"/>
    </row>
    <row r="166" spans="1:21" x14ac:dyDescent="0.25">
      <c r="B166" s="399" t="s">
        <v>12</v>
      </c>
      <c r="D166" s="812"/>
      <c r="E166" s="662"/>
      <c r="F166" s="662"/>
      <c r="G166" s="663"/>
      <c r="H166" s="473"/>
      <c r="I166" s="662">
        <f>I31+H141+I141+H147+I152+I156</f>
        <v>365196.1</v>
      </c>
      <c r="J166" s="473"/>
      <c r="K166" s="473"/>
      <c r="L166" s="671"/>
      <c r="M166" s="662">
        <f>L141+M141+L147+M147+M31+M152+M156</f>
        <v>249877.46500000003</v>
      </c>
    </row>
    <row r="167" spans="1:21" x14ac:dyDescent="0.25">
      <c r="D167" s="812"/>
      <c r="E167" s="664"/>
      <c r="H167" s="810"/>
      <c r="I167" s="474"/>
      <c r="L167" s="671"/>
      <c r="M167" s="662"/>
    </row>
    <row r="168" spans="1:21" x14ac:dyDescent="0.25">
      <c r="D168" s="812"/>
      <c r="H168" s="813"/>
      <c r="I168" s="475"/>
      <c r="L168" s="814"/>
      <c r="M168" s="662"/>
    </row>
    <row r="169" spans="1:21" x14ac:dyDescent="0.25">
      <c r="D169" s="815"/>
    </row>
    <row r="170" spans="1:21" x14ac:dyDescent="0.25">
      <c r="B170" s="399" t="s">
        <v>31</v>
      </c>
      <c r="D170" s="816">
        <f>D66-D65</f>
        <v>1103281.8</v>
      </c>
      <c r="E170" s="370">
        <f>E66-E65-E63-E31</f>
        <v>4692308.1470000017</v>
      </c>
      <c r="H170" s="813">
        <f>H66</f>
        <v>1104431.8</v>
      </c>
      <c r="I170" s="475">
        <f>I66-I65-I63-I31</f>
        <v>4030512.9499999997</v>
      </c>
      <c r="M170" s="817"/>
    </row>
    <row r="171" spans="1:21" x14ac:dyDescent="0.25">
      <c r="B171" s="371"/>
      <c r="C171" s="371"/>
      <c r="D171" s="372">
        <f>D170+E170</f>
        <v>5795589.9470000016</v>
      </c>
      <c r="E171" s="371"/>
      <c r="F171" s="371"/>
      <c r="G171" s="818"/>
      <c r="H171" s="819">
        <f>H170+I170</f>
        <v>5134944.75</v>
      </c>
      <c r="I171" s="371"/>
      <c r="J171" s="371"/>
      <c r="K171" s="371"/>
      <c r="L171" s="820">
        <f>D171-H171</f>
        <v>660645.19700000156</v>
      </c>
      <c r="M171" s="371"/>
      <c r="N171" s="371"/>
      <c r="O171" s="371"/>
      <c r="Q171" s="399"/>
      <c r="R171" s="399"/>
      <c r="S171" s="399"/>
    </row>
    <row r="173" spans="1:21" x14ac:dyDescent="0.25">
      <c r="B173" s="650" t="s">
        <v>32</v>
      </c>
      <c r="C173" s="821"/>
      <c r="D173" s="812">
        <f>D96</f>
        <v>939743.59999999986</v>
      </c>
      <c r="E173" s="812">
        <f>E96</f>
        <v>1952139.4</v>
      </c>
      <c r="F173" s="812"/>
      <c r="G173" s="812"/>
      <c r="H173" s="812">
        <f>H96</f>
        <v>1395550.2</v>
      </c>
      <c r="I173" s="812">
        <f>I96</f>
        <v>1225764.7000000002</v>
      </c>
      <c r="J173" s="812"/>
      <c r="K173" s="812"/>
    </row>
    <row r="174" spans="1:21" x14ac:dyDescent="0.25">
      <c r="B174" s="371"/>
      <c r="C174" s="371"/>
      <c r="D174" s="822">
        <f>D173+E173</f>
        <v>2891883</v>
      </c>
      <c r="E174" s="371"/>
      <c r="F174" s="371"/>
      <c r="G174" s="818"/>
      <c r="H174" s="819">
        <f>H173+I173</f>
        <v>2621314.9000000004</v>
      </c>
      <c r="I174" s="373"/>
      <c r="J174" s="371"/>
      <c r="K174" s="371"/>
      <c r="L174" s="373">
        <f>D174-H174</f>
        <v>270568.09999999963</v>
      </c>
      <c r="M174" s="371"/>
      <c r="N174" s="371"/>
      <c r="O174" s="371"/>
      <c r="Q174" s="399"/>
      <c r="R174" s="399"/>
      <c r="S174" s="399"/>
    </row>
    <row r="175" spans="1:21" x14ac:dyDescent="0.25">
      <c r="C175" s="399"/>
      <c r="I175" s="475"/>
      <c r="L175" s="399"/>
      <c r="M175" s="399"/>
      <c r="N175" s="399"/>
      <c r="O175" s="399"/>
      <c r="Q175" s="399"/>
      <c r="R175" s="399"/>
      <c r="S175" s="399"/>
    </row>
    <row r="176" spans="1:21" x14ac:dyDescent="0.25">
      <c r="B176" s="399" t="s">
        <v>33</v>
      </c>
      <c r="D176" s="823">
        <f>D127-D100</f>
        <v>3452.3</v>
      </c>
      <c r="E176" s="823">
        <f>E127-E100</f>
        <v>8033.5999999999995</v>
      </c>
      <c r="F176" s="823"/>
      <c r="G176" s="823"/>
      <c r="H176" s="823">
        <f>H127-H100</f>
        <v>4210.1000000000004</v>
      </c>
      <c r="I176" s="823">
        <f>I127-I100</f>
        <v>7275.7999999999993</v>
      </c>
      <c r="J176" s="823"/>
      <c r="K176" s="823"/>
    </row>
    <row r="177" spans="2:15" x14ac:dyDescent="0.25">
      <c r="B177" s="371"/>
      <c r="C177" s="824"/>
      <c r="D177" s="825">
        <f>D176+E176</f>
        <v>11485.9</v>
      </c>
      <c r="E177" s="371"/>
      <c r="F177" s="371"/>
      <c r="G177" s="818"/>
      <c r="H177" s="826">
        <f>H176+I176</f>
        <v>11485.9</v>
      </c>
      <c r="I177" s="371"/>
      <c r="J177" s="371"/>
      <c r="K177" s="371"/>
      <c r="L177" s="827">
        <f>D177-H177</f>
        <v>0</v>
      </c>
      <c r="M177" s="371"/>
      <c r="N177" s="371"/>
      <c r="O177" s="818"/>
    </row>
    <row r="179" spans="2:15" x14ac:dyDescent="0.25">
      <c r="B179" s="371" t="s">
        <v>34</v>
      </c>
      <c r="C179" s="824"/>
      <c r="D179" s="828"/>
      <c r="E179" s="374">
        <f>E161-E152-E155-E156</f>
        <v>2095171.00553</v>
      </c>
      <c r="F179" s="371"/>
      <c r="G179" s="818"/>
      <c r="H179" s="829"/>
      <c r="I179" s="374">
        <f>I161-I152-I155-I156</f>
        <v>1949724.2600000002</v>
      </c>
      <c r="J179" s="371"/>
      <c r="K179" s="371"/>
      <c r="L179" s="830">
        <f>E179-I179</f>
        <v>145446.74552999972</v>
      </c>
      <c r="M179" s="371"/>
      <c r="N179" s="371"/>
      <c r="O179" s="818"/>
    </row>
    <row r="180" spans="2:15" x14ac:dyDescent="0.25">
      <c r="B180" s="650"/>
      <c r="C180" s="821"/>
      <c r="D180" s="816">
        <f>D170+D173+D176</f>
        <v>2046477.7</v>
      </c>
      <c r="E180" s="816">
        <f>E170+E173+E176+E179</f>
        <v>8747652.1525300015</v>
      </c>
      <c r="F180" s="816"/>
      <c r="G180" s="816"/>
      <c r="H180" s="816">
        <f>H170+H173+H176</f>
        <v>2504192.1</v>
      </c>
      <c r="I180" s="816">
        <f>I170+I173+I176+I179</f>
        <v>7213277.7100000009</v>
      </c>
      <c r="J180" s="816"/>
      <c r="K180" s="816"/>
      <c r="L180" s="816"/>
    </row>
    <row r="181" spans="2:15" x14ac:dyDescent="0.25">
      <c r="D181" s="816">
        <f>D180+E180</f>
        <v>10794129.852530001</v>
      </c>
      <c r="H181" s="806">
        <f>H180+I180</f>
        <v>9717469.8100000005</v>
      </c>
      <c r="L181" s="671">
        <f>L171+L174+L179+L177</f>
        <v>1076660.0425300009</v>
      </c>
      <c r="M181" s="662">
        <f>D181-H181</f>
        <v>1076660.0425300002</v>
      </c>
    </row>
    <row r="182" spans="2:15" x14ac:dyDescent="0.25">
      <c r="L182" s="671">
        <f>L181+7830</f>
        <v>1084490.0425300009</v>
      </c>
    </row>
  </sheetData>
  <mergeCells count="27">
    <mergeCell ref="A2:P2"/>
    <mergeCell ref="A3:P3"/>
    <mergeCell ref="P5:P6"/>
    <mergeCell ref="A8:P8"/>
    <mergeCell ref="A5:A6"/>
    <mergeCell ref="H5:K5"/>
    <mergeCell ref="O4:P4"/>
    <mergeCell ref="C5:C6"/>
    <mergeCell ref="D5:G5"/>
    <mergeCell ref="L5:O5"/>
    <mergeCell ref="B5:B6"/>
    <mergeCell ref="A30:A31"/>
    <mergeCell ref="B30:B31"/>
    <mergeCell ref="A64:A65"/>
    <mergeCell ref="B64:B65"/>
    <mergeCell ref="A154:A155"/>
    <mergeCell ref="B154:B155"/>
    <mergeCell ref="A68:P68"/>
    <mergeCell ref="A97:P97"/>
    <mergeCell ref="A100:A101"/>
    <mergeCell ref="B100:B101"/>
    <mergeCell ref="C101:C106"/>
    <mergeCell ref="A129:P129"/>
    <mergeCell ref="A148:P148"/>
    <mergeCell ref="A142:P142"/>
    <mergeCell ref="A151:A152"/>
    <mergeCell ref="B151:B152"/>
  </mergeCells>
  <phoneticPr fontId="34" type="noConversion"/>
  <pageMargins left="0" right="0" top="0.51181102362204722" bottom="0.31496062992125984"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70" zoomScaleSheetLayoutView="70" workbookViewId="0">
      <selection activeCell="G11" sqref="G11"/>
    </sheetView>
  </sheetViews>
  <sheetFormatPr defaultColWidth="9.140625" defaultRowHeight="15" x14ac:dyDescent="0.25"/>
  <cols>
    <col min="1" max="1" width="9.7109375" style="167" customWidth="1"/>
    <col min="2" max="2" width="42.140625" style="167" customWidth="1"/>
    <col min="3" max="3" width="23.42578125" style="167" customWidth="1"/>
    <col min="4" max="4" width="12.7109375" style="167" customWidth="1"/>
    <col min="5" max="5" width="11.42578125" style="167" customWidth="1"/>
    <col min="6" max="6" width="12.42578125" style="167" customWidth="1"/>
    <col min="7" max="7" width="36.28515625" style="167" customWidth="1"/>
    <col min="8" max="16384" width="9.140625" style="167"/>
  </cols>
  <sheetData>
    <row r="1" spans="1:9" x14ac:dyDescent="0.25">
      <c r="G1" s="395" t="s">
        <v>90</v>
      </c>
    </row>
    <row r="2" spans="1:9" ht="18.75" x14ac:dyDescent="0.3">
      <c r="A2" s="883" t="s">
        <v>89</v>
      </c>
      <c r="B2" s="883"/>
      <c r="C2" s="883"/>
      <c r="D2" s="883"/>
      <c r="E2" s="883"/>
      <c r="F2" s="883"/>
      <c r="G2" s="883"/>
    </row>
    <row r="3" spans="1:9" ht="18.75" x14ac:dyDescent="0.3">
      <c r="A3" s="883" t="s">
        <v>25</v>
      </c>
      <c r="B3" s="883"/>
      <c r="C3" s="883"/>
      <c r="D3" s="883"/>
      <c r="E3" s="883"/>
      <c r="F3" s="883"/>
      <c r="G3" s="883"/>
    </row>
    <row r="4" spans="1:9" ht="19.5" customHeight="1" x14ac:dyDescent="0.3">
      <c r="A4" s="909" t="s">
        <v>549</v>
      </c>
      <c r="B4" s="909"/>
      <c r="C4" s="909"/>
      <c r="D4" s="909"/>
      <c r="E4" s="909"/>
      <c r="F4" s="909"/>
      <c r="G4" s="909"/>
    </row>
    <row r="5" spans="1:9" ht="71.25" customHeight="1" x14ac:dyDescent="0.25">
      <c r="A5" s="774" t="s">
        <v>238</v>
      </c>
      <c r="B5" s="774" t="s">
        <v>239</v>
      </c>
      <c r="C5" s="774" t="s">
        <v>372</v>
      </c>
      <c r="D5" s="774" t="s">
        <v>28</v>
      </c>
      <c r="E5" s="774" t="s">
        <v>29</v>
      </c>
      <c r="F5" s="774" t="s">
        <v>369</v>
      </c>
      <c r="G5" s="774" t="s">
        <v>368</v>
      </c>
    </row>
    <row r="6" spans="1:9" x14ac:dyDescent="0.25">
      <c r="A6" s="770">
        <v>1</v>
      </c>
      <c r="B6" s="770">
        <v>2</v>
      </c>
      <c r="C6" s="770">
        <v>3</v>
      </c>
      <c r="D6" s="770">
        <v>4</v>
      </c>
      <c r="E6" s="770">
        <v>5</v>
      </c>
      <c r="F6" s="770">
        <v>6</v>
      </c>
      <c r="G6" s="770">
        <v>7</v>
      </c>
    </row>
    <row r="7" spans="1:9" ht="16.5" customHeight="1" x14ac:dyDescent="0.25">
      <c r="A7" s="899" t="s">
        <v>247</v>
      </c>
      <c r="B7" s="899"/>
      <c r="C7" s="899"/>
      <c r="D7" s="900"/>
      <c r="E7" s="899"/>
      <c r="F7" s="899"/>
      <c r="G7" s="899"/>
    </row>
    <row r="8" spans="1:9" ht="193.5" customHeight="1" x14ac:dyDescent="0.25">
      <c r="A8" s="903" t="s">
        <v>159</v>
      </c>
      <c r="B8" s="906" t="s">
        <v>158</v>
      </c>
      <c r="C8" s="774" t="s">
        <v>143</v>
      </c>
      <c r="D8" s="730">
        <v>3.4</v>
      </c>
      <c r="E8" s="720">
        <v>3.4</v>
      </c>
      <c r="F8" s="721">
        <f>E8/D8</f>
        <v>1</v>
      </c>
      <c r="G8" s="389" t="s">
        <v>539</v>
      </c>
    </row>
    <row r="9" spans="1:9" ht="174" customHeight="1" x14ac:dyDescent="0.25">
      <c r="A9" s="904"/>
      <c r="B9" s="907"/>
      <c r="C9" s="774" t="s">
        <v>144</v>
      </c>
      <c r="D9" s="391">
        <v>0.4</v>
      </c>
      <c r="E9" s="720">
        <v>0.4</v>
      </c>
      <c r="F9" s="721">
        <f>E9/D9</f>
        <v>1</v>
      </c>
      <c r="G9" s="389" t="s">
        <v>539</v>
      </c>
    </row>
    <row r="10" spans="1:9" ht="126" customHeight="1" x14ac:dyDescent="0.25">
      <c r="A10" s="904"/>
      <c r="B10" s="907"/>
      <c r="C10" s="283" t="s">
        <v>367</v>
      </c>
      <c r="D10" s="722">
        <v>99</v>
      </c>
      <c r="E10" s="723">
        <v>100</v>
      </c>
      <c r="F10" s="733">
        <f>E10/D10</f>
        <v>1.0101010101010102</v>
      </c>
      <c r="G10" s="389" t="s">
        <v>539</v>
      </c>
    </row>
    <row r="11" spans="1:9" ht="126" customHeight="1" x14ac:dyDescent="0.25">
      <c r="A11" s="905"/>
      <c r="B11" s="908"/>
      <c r="C11" s="283" t="s">
        <v>405</v>
      </c>
      <c r="D11" s="363">
        <v>10315</v>
      </c>
      <c r="E11" s="723">
        <v>0</v>
      </c>
      <c r="F11" s="733">
        <f>E11/D11</f>
        <v>0</v>
      </c>
      <c r="G11" s="790" t="s">
        <v>548</v>
      </c>
      <c r="H11" s="399"/>
    </row>
    <row r="12" spans="1:9" x14ac:dyDescent="0.25">
      <c r="A12" s="901" t="s">
        <v>253</v>
      </c>
      <c r="B12" s="901"/>
      <c r="C12" s="902"/>
      <c r="D12" s="902"/>
      <c r="E12" s="902"/>
      <c r="F12" s="902"/>
      <c r="G12" s="902"/>
    </row>
    <row r="13" spans="1:9" ht="25.5" hidden="1" customHeight="1" x14ac:dyDescent="0.25">
      <c r="A13" s="397"/>
      <c r="B13" s="407"/>
      <c r="C13" s="375"/>
      <c r="D13" s="541"/>
      <c r="E13" s="541"/>
      <c r="F13" s="541"/>
      <c r="G13" s="375"/>
    </row>
    <row r="14" spans="1:9" ht="213" customHeight="1" x14ac:dyDescent="0.25">
      <c r="A14" s="397" t="s">
        <v>197</v>
      </c>
      <c r="B14" s="407" t="s">
        <v>158</v>
      </c>
      <c r="C14" s="777" t="s">
        <v>347</v>
      </c>
      <c r="D14" s="376">
        <v>0.879</v>
      </c>
      <c r="E14" s="376">
        <v>0.87949999999999995</v>
      </c>
      <c r="F14" s="377">
        <f>E14/D14</f>
        <v>1.0005688282138794</v>
      </c>
      <c r="G14" s="389" t="s">
        <v>540</v>
      </c>
      <c r="H14" s="378"/>
      <c r="I14" s="379"/>
    </row>
    <row r="15" spans="1:9" x14ac:dyDescent="0.25">
      <c r="A15" s="901" t="s">
        <v>254</v>
      </c>
      <c r="B15" s="901"/>
      <c r="C15" s="901"/>
      <c r="D15" s="901"/>
      <c r="E15" s="901"/>
      <c r="F15" s="901"/>
      <c r="G15" s="901"/>
    </row>
    <row r="16" spans="1:9" ht="102" x14ac:dyDescent="0.25">
      <c r="A16" s="916" t="s">
        <v>159</v>
      </c>
      <c r="B16" s="919" t="s">
        <v>16</v>
      </c>
      <c r="C16" s="774" t="s">
        <v>147</v>
      </c>
      <c r="D16" s="724">
        <v>100</v>
      </c>
      <c r="E16" s="725">
        <v>100</v>
      </c>
      <c r="F16" s="721">
        <f>E16/D16</f>
        <v>1</v>
      </c>
      <c r="G16" s="389" t="s">
        <v>540</v>
      </c>
    </row>
    <row r="17" spans="1:9" ht="168.75" customHeight="1" x14ac:dyDescent="0.25">
      <c r="A17" s="917"/>
      <c r="B17" s="920"/>
      <c r="C17" s="380" t="s">
        <v>142</v>
      </c>
      <c r="D17" s="730">
        <v>13</v>
      </c>
      <c r="E17" s="730">
        <v>13</v>
      </c>
      <c r="F17" s="721">
        <f>E17/D17</f>
        <v>1</v>
      </c>
      <c r="G17" s="389" t="s">
        <v>540</v>
      </c>
    </row>
    <row r="18" spans="1:9" ht="79.5" customHeight="1" x14ac:dyDescent="0.25">
      <c r="A18" s="918"/>
      <c r="B18" s="921"/>
      <c r="C18" s="774" t="s">
        <v>148</v>
      </c>
      <c r="D18" s="672">
        <v>1.5</v>
      </c>
      <c r="E18" s="672">
        <v>1.5</v>
      </c>
      <c r="F18" s="721">
        <f>E18/D18</f>
        <v>1</v>
      </c>
      <c r="G18" s="389" t="s">
        <v>540</v>
      </c>
    </row>
    <row r="19" spans="1:9" x14ac:dyDescent="0.25">
      <c r="A19" s="902" t="s">
        <v>256</v>
      </c>
      <c r="B19" s="901"/>
      <c r="C19" s="902"/>
      <c r="D19" s="902"/>
      <c r="E19" s="902"/>
      <c r="F19" s="902"/>
      <c r="G19" s="902"/>
    </row>
    <row r="20" spans="1:9" ht="83.25" customHeight="1" x14ac:dyDescent="0.25">
      <c r="A20" s="916" t="s">
        <v>159</v>
      </c>
      <c r="B20" s="922" t="s">
        <v>17</v>
      </c>
      <c r="C20" s="687" t="s">
        <v>350</v>
      </c>
      <c r="D20" s="726">
        <v>0.55000000000000004</v>
      </c>
      <c r="E20" s="726">
        <v>0.38</v>
      </c>
      <c r="F20" s="733">
        <f>(D20-E20)/D20*100%+100%</f>
        <v>1.3090909090909091</v>
      </c>
      <c r="G20" s="381" t="s">
        <v>542</v>
      </c>
      <c r="H20" s="284"/>
      <c r="I20" s="284"/>
    </row>
    <row r="21" spans="1:9" ht="128.25" customHeight="1" x14ac:dyDescent="0.25">
      <c r="A21" s="917"/>
      <c r="B21" s="923"/>
      <c r="C21" s="687" t="s">
        <v>541</v>
      </c>
      <c r="D21" s="789">
        <v>219</v>
      </c>
      <c r="E21" s="789">
        <v>219</v>
      </c>
      <c r="F21" s="733">
        <f>E21/D21</f>
        <v>1</v>
      </c>
      <c r="G21" s="381" t="s">
        <v>543</v>
      </c>
      <c r="H21" s="284"/>
      <c r="I21" s="284"/>
    </row>
    <row r="22" spans="1:9" ht="63" customHeight="1" x14ac:dyDescent="0.25">
      <c r="A22" s="917"/>
      <c r="B22" s="923"/>
      <c r="C22" s="777" t="s">
        <v>380</v>
      </c>
      <c r="D22" s="727">
        <v>58774</v>
      </c>
      <c r="E22" s="727">
        <v>66707</v>
      </c>
      <c r="F22" s="733">
        <f>E22/D22</f>
        <v>1.1349746486541668</v>
      </c>
      <c r="G22" s="381" t="s">
        <v>545</v>
      </c>
    </row>
    <row r="23" spans="1:9" ht="76.5" x14ac:dyDescent="0.25">
      <c r="A23" s="917"/>
      <c r="B23" s="923"/>
      <c r="C23" s="731" t="s">
        <v>381</v>
      </c>
      <c r="D23" s="732">
        <v>8950</v>
      </c>
      <c r="E23" s="732">
        <v>8950</v>
      </c>
      <c r="F23" s="733">
        <f>E23/D23</f>
        <v>1</v>
      </c>
      <c r="G23" s="734" t="s">
        <v>544</v>
      </c>
    </row>
    <row r="24" spans="1:9" ht="147.75" customHeight="1" x14ac:dyDescent="0.25">
      <c r="A24" s="917"/>
      <c r="B24" s="923"/>
      <c r="C24" s="731" t="s">
        <v>231</v>
      </c>
      <c r="D24" s="732">
        <v>380</v>
      </c>
      <c r="E24" s="732">
        <v>164</v>
      </c>
      <c r="F24" s="733">
        <f>(D24-E24)/D24*100%+100%</f>
        <v>1.5684210526315789</v>
      </c>
      <c r="G24" s="736" t="s">
        <v>546</v>
      </c>
    </row>
    <row r="25" spans="1:9" ht="51" x14ac:dyDescent="0.25">
      <c r="A25" s="917"/>
      <c r="B25" s="923"/>
      <c r="C25" s="777" t="s">
        <v>382</v>
      </c>
      <c r="D25" s="735">
        <v>15000</v>
      </c>
      <c r="E25" s="730">
        <v>18516</v>
      </c>
      <c r="F25" s="733">
        <f>E25/D25</f>
        <v>1.2343999999999999</v>
      </c>
      <c r="G25" s="734" t="s">
        <v>547</v>
      </c>
    </row>
    <row r="26" spans="1:9" ht="63.75" x14ac:dyDescent="0.25">
      <c r="A26" s="917"/>
      <c r="B26" s="923"/>
      <c r="C26" s="777" t="s">
        <v>374</v>
      </c>
      <c r="D26" s="730" t="s">
        <v>118</v>
      </c>
      <c r="E26" s="730" t="s">
        <v>118</v>
      </c>
      <c r="F26" s="730" t="s">
        <v>118</v>
      </c>
      <c r="G26" s="382" t="s">
        <v>62</v>
      </c>
    </row>
    <row r="27" spans="1:9" ht="63.75" x14ac:dyDescent="0.25">
      <c r="A27" s="918"/>
      <c r="B27" s="924"/>
      <c r="C27" s="777" t="s">
        <v>375</v>
      </c>
      <c r="D27" s="730" t="s">
        <v>118</v>
      </c>
      <c r="E27" s="730" t="s">
        <v>118</v>
      </c>
      <c r="F27" s="730" t="s">
        <v>118</v>
      </c>
      <c r="G27" s="382" t="s">
        <v>62</v>
      </c>
    </row>
    <row r="28" spans="1:9" x14ac:dyDescent="0.25">
      <c r="A28" s="911" t="s">
        <v>258</v>
      </c>
      <c r="B28" s="912"/>
      <c r="C28" s="913"/>
      <c r="D28" s="913"/>
      <c r="E28" s="913"/>
      <c r="F28" s="913"/>
      <c r="G28" s="914"/>
    </row>
    <row r="29" spans="1:9" s="399" customFormat="1" ht="133.5" customHeight="1" x14ac:dyDescent="0.25">
      <c r="A29" s="925" t="s">
        <v>159</v>
      </c>
      <c r="B29" s="922" t="s">
        <v>18</v>
      </c>
      <c r="C29" s="285" t="s">
        <v>13</v>
      </c>
      <c r="D29" s="729">
        <v>750</v>
      </c>
      <c r="E29" s="775">
        <v>627</v>
      </c>
      <c r="F29" s="733">
        <f>E29/D29</f>
        <v>0.83599999999999997</v>
      </c>
      <c r="G29" s="734" t="s">
        <v>438</v>
      </c>
    </row>
    <row r="30" spans="1:9" s="399" customFormat="1" ht="103.5" customHeight="1" x14ac:dyDescent="0.25">
      <c r="A30" s="926"/>
      <c r="B30" s="923"/>
      <c r="C30" s="285" t="s">
        <v>14</v>
      </c>
      <c r="D30" s="791">
        <v>60</v>
      </c>
      <c r="E30" s="775">
        <v>53.8</v>
      </c>
      <c r="F30" s="733">
        <f>E30/D30</f>
        <v>0.89666666666666661</v>
      </c>
      <c r="G30" s="734" t="s">
        <v>438</v>
      </c>
      <c r="H30" s="719"/>
    </row>
    <row r="31" spans="1:9" s="399" customFormat="1" ht="118.5" customHeight="1" x14ac:dyDescent="0.25">
      <c r="A31" s="927"/>
      <c r="B31" s="924"/>
      <c r="C31" s="285" t="s">
        <v>15</v>
      </c>
      <c r="D31" s="389">
        <v>75</v>
      </c>
      <c r="E31" s="723">
        <v>59.6</v>
      </c>
      <c r="F31" s="733">
        <f>E31/D31</f>
        <v>0.79466666666666663</v>
      </c>
      <c r="G31" s="734" t="s">
        <v>438</v>
      </c>
      <c r="H31" s="719" t="s">
        <v>26</v>
      </c>
    </row>
    <row r="32" spans="1:9" ht="15" hidden="1" customHeight="1" x14ac:dyDescent="0.25">
      <c r="A32" s="538"/>
      <c r="B32" s="383"/>
      <c r="C32" s="384"/>
      <c r="D32" s="389">
        <v>75</v>
      </c>
      <c r="E32" s="723">
        <v>59.6</v>
      </c>
      <c r="F32" s="385"/>
      <c r="G32" s="734" t="s">
        <v>438</v>
      </c>
    </row>
    <row r="33" spans="1:7" x14ac:dyDescent="0.25">
      <c r="A33" s="911" t="s">
        <v>137</v>
      </c>
      <c r="B33" s="912"/>
      <c r="C33" s="912"/>
      <c r="D33" s="912"/>
      <c r="E33" s="912"/>
      <c r="F33" s="912"/>
      <c r="G33" s="915"/>
    </row>
    <row r="34" spans="1:7" ht="76.5" x14ac:dyDescent="0.25">
      <c r="A34" s="928" t="s">
        <v>197</v>
      </c>
      <c r="B34" s="919" t="s">
        <v>19</v>
      </c>
      <c r="C34" s="778" t="s">
        <v>237</v>
      </c>
      <c r="D34" s="726">
        <v>60</v>
      </c>
      <c r="E34" s="726">
        <v>60</v>
      </c>
      <c r="F34" s="721">
        <f>E34/D34</f>
        <v>1</v>
      </c>
      <c r="G34" s="389" t="s">
        <v>540</v>
      </c>
    </row>
    <row r="35" spans="1:7" ht="76.5" x14ac:dyDescent="0.25">
      <c r="A35" s="929"/>
      <c r="B35" s="921"/>
      <c r="C35" s="777" t="s">
        <v>236</v>
      </c>
      <c r="D35" s="726">
        <v>77</v>
      </c>
      <c r="E35" s="726">
        <v>77</v>
      </c>
      <c r="F35" s="721">
        <f>E35/D35</f>
        <v>1</v>
      </c>
      <c r="G35" s="389" t="s">
        <v>540</v>
      </c>
    </row>
    <row r="36" spans="1:7" ht="119.25" customHeight="1" x14ac:dyDescent="0.25">
      <c r="A36" s="903" t="s">
        <v>194</v>
      </c>
      <c r="B36" s="906" t="s">
        <v>20</v>
      </c>
      <c r="C36" s="777" t="str">
        <f>'план-график'!B170</f>
        <v>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v>
      </c>
      <c r="D36" s="386">
        <v>42.91</v>
      </c>
      <c r="E36" s="386">
        <v>42.91</v>
      </c>
      <c r="F36" s="733">
        <f>(D36-E36)/D36*100%+100%</f>
        <v>1</v>
      </c>
      <c r="G36" s="389" t="s">
        <v>540</v>
      </c>
    </row>
    <row r="37" spans="1:7" ht="82.5" customHeight="1" x14ac:dyDescent="0.25">
      <c r="A37" s="904"/>
      <c r="B37" s="907"/>
      <c r="C37" s="777" t="str">
        <f>'план-график'!B171</f>
        <v>Удельный расход тепловой энергии на 1 кв. метр общей площади помещений, занимаемых подведомственными учреждениями, Гкал / кв. м</v>
      </c>
      <c r="D37" s="387">
        <f>0.114</f>
        <v>0.114</v>
      </c>
      <c r="E37" s="387">
        <v>0.114</v>
      </c>
      <c r="F37" s="733">
        <f>(D37-E37)/D37*100%+100%</f>
        <v>1</v>
      </c>
      <c r="G37" s="389" t="s">
        <v>540</v>
      </c>
    </row>
    <row r="38" spans="1:7" ht="92.25" customHeight="1" x14ac:dyDescent="0.25">
      <c r="A38" s="904"/>
      <c r="B38" s="907"/>
      <c r="C38" s="777" t="str">
        <f>'план-график'!B172</f>
        <v>Удельный расход природного газа на 1 кв. метр общей площади помещений, занимаемых подведомственны-ми учреждениями, тыс. куб. м /кв. м</v>
      </c>
      <c r="D38" s="386">
        <v>9.15</v>
      </c>
      <c r="E38" s="386">
        <v>9.15</v>
      </c>
      <c r="F38" s="733">
        <f>(D38-E38)/D38*100%+100%</f>
        <v>1</v>
      </c>
      <c r="G38" s="389" t="s">
        <v>540</v>
      </c>
    </row>
    <row r="39" spans="1:7" ht="83.25" customHeight="1" x14ac:dyDescent="0.25">
      <c r="A39" s="905"/>
      <c r="B39" s="908"/>
      <c r="C39" s="777" t="str">
        <f>'план-график'!B173</f>
        <v>Удельный расход воды на 1 кв. метр общей площади помещений, занимаемых подведомственными учреждениями, тыс. куб. м /кв. м</v>
      </c>
      <c r="D39" s="387">
        <v>0.82899999999999996</v>
      </c>
      <c r="E39" s="387">
        <v>0.82899999999999996</v>
      </c>
      <c r="F39" s="733">
        <f>(D39-E39)/D39*100%+100%</f>
        <v>1</v>
      </c>
      <c r="G39" s="389" t="s">
        <v>540</v>
      </c>
    </row>
    <row r="41" spans="1:7" ht="15.75" x14ac:dyDescent="0.25">
      <c r="A41" s="910"/>
      <c r="B41" s="910"/>
      <c r="C41" s="910"/>
      <c r="D41" s="910"/>
      <c r="E41" s="910"/>
      <c r="F41" s="910"/>
      <c r="G41" s="910"/>
    </row>
  </sheetData>
  <mergeCells count="22">
    <mergeCell ref="A41:G41"/>
    <mergeCell ref="A15:G15"/>
    <mergeCell ref="A19:G19"/>
    <mergeCell ref="A28:G28"/>
    <mergeCell ref="A33:G33"/>
    <mergeCell ref="A16:A18"/>
    <mergeCell ref="B16:B18"/>
    <mergeCell ref="A20:A27"/>
    <mergeCell ref="A36:A39"/>
    <mergeCell ref="B36:B39"/>
    <mergeCell ref="B20:B27"/>
    <mergeCell ref="A29:A31"/>
    <mergeCell ref="B29:B31"/>
    <mergeCell ref="A34:A35"/>
    <mergeCell ref="B34:B35"/>
    <mergeCell ref="A2:G2"/>
    <mergeCell ref="A3:G3"/>
    <mergeCell ref="A7:G7"/>
    <mergeCell ref="A12:G12"/>
    <mergeCell ref="A8:A11"/>
    <mergeCell ref="B8:B11"/>
    <mergeCell ref="A4:G4"/>
  </mergeCells>
  <phoneticPr fontId="34" type="noConversion"/>
  <pageMargins left="0.55118110236220474" right="0.23622047244094491" top="0.19685039370078741" bottom="0.15748031496062992" header="0.19685039370078741" footer="0.15748031496062992"/>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view="pageBreakPreview" zoomScale="80" zoomScaleNormal="70" zoomScaleSheetLayoutView="80" workbookViewId="0">
      <selection activeCell="J158" sqref="J158:J159"/>
    </sheetView>
  </sheetViews>
  <sheetFormatPr defaultColWidth="9.140625" defaultRowHeight="15" x14ac:dyDescent="0.25"/>
  <cols>
    <col min="1" max="1" width="9.28515625" style="167" bestFit="1" customWidth="1"/>
    <col min="2" max="2" width="40.5703125" style="167" customWidth="1"/>
    <col min="3" max="3" width="15" style="167" customWidth="1"/>
    <col min="4" max="4" width="9.28515625" style="167" bestFit="1" customWidth="1"/>
    <col min="5" max="5" width="8.85546875" style="167" customWidth="1"/>
    <col min="6" max="6" width="7.7109375" style="167" customWidth="1"/>
    <col min="7" max="7" width="8.140625" style="167" customWidth="1"/>
    <col min="8" max="8" width="17.5703125" style="399" customWidth="1"/>
    <col min="9" max="9" width="17" style="167" customWidth="1"/>
    <col min="10" max="10" width="39" style="399" customWidth="1"/>
    <col min="11" max="11" width="43.5703125" style="968" customWidth="1"/>
    <col min="12" max="12" width="25.28515625" style="167" customWidth="1"/>
    <col min="13" max="13" width="22.42578125" style="185" customWidth="1"/>
    <col min="14" max="14" width="34.85546875" style="167" customWidth="1"/>
    <col min="15" max="15" width="83.85546875" style="167" customWidth="1"/>
    <col min="16" max="16384" width="9.140625" style="167"/>
  </cols>
  <sheetData>
    <row r="1" spans="1:15" x14ac:dyDescent="0.25">
      <c r="K1" s="1009" t="s">
        <v>94</v>
      </c>
    </row>
    <row r="2" spans="1:15" ht="20.25" x14ac:dyDescent="0.25">
      <c r="A2" s="940" t="s">
        <v>514</v>
      </c>
      <c r="B2" s="940"/>
      <c r="C2" s="940"/>
      <c r="D2" s="940"/>
      <c r="E2" s="940"/>
      <c r="F2" s="940"/>
      <c r="G2" s="940"/>
      <c r="H2" s="940"/>
      <c r="I2" s="940"/>
      <c r="J2" s="940"/>
      <c r="K2" s="940"/>
      <c r="L2" s="395"/>
      <c r="M2" s="186"/>
    </row>
    <row r="3" spans="1:15" ht="37.5" customHeight="1" x14ac:dyDescent="0.25">
      <c r="A3" s="932"/>
      <c r="B3" s="932" t="s">
        <v>259</v>
      </c>
      <c r="C3" s="932" t="s">
        <v>260</v>
      </c>
      <c r="D3" s="932" t="s">
        <v>261</v>
      </c>
      <c r="E3" s="932"/>
      <c r="F3" s="932" t="s">
        <v>262</v>
      </c>
      <c r="G3" s="932"/>
      <c r="H3" s="932" t="s">
        <v>145</v>
      </c>
      <c r="I3" s="932"/>
      <c r="J3" s="932" t="s">
        <v>263</v>
      </c>
      <c r="K3" s="932"/>
      <c r="L3" s="187" t="s">
        <v>152</v>
      </c>
      <c r="M3" s="188"/>
    </row>
    <row r="4" spans="1:15" ht="23.25" customHeight="1" x14ac:dyDescent="0.25">
      <c r="A4" s="932"/>
      <c r="B4" s="932"/>
      <c r="C4" s="932"/>
      <c r="D4" s="388" t="s">
        <v>264</v>
      </c>
      <c r="E4" s="388" t="s">
        <v>265</v>
      </c>
      <c r="F4" s="388" t="s">
        <v>264</v>
      </c>
      <c r="G4" s="388" t="s">
        <v>265</v>
      </c>
      <c r="H4" s="388" t="s">
        <v>266</v>
      </c>
      <c r="I4" s="388" t="s">
        <v>267</v>
      </c>
      <c r="J4" s="388" t="s">
        <v>268</v>
      </c>
      <c r="K4" s="990" t="s">
        <v>269</v>
      </c>
      <c r="L4" s="187"/>
      <c r="M4" s="188"/>
    </row>
    <row r="5" spans="1:15" x14ac:dyDescent="0.25">
      <c r="A5" s="388">
        <v>1</v>
      </c>
      <c r="B5" s="388">
        <v>2</v>
      </c>
      <c r="C5" s="388">
        <v>3</v>
      </c>
      <c r="D5" s="388">
        <v>4</v>
      </c>
      <c r="E5" s="388">
        <v>5</v>
      </c>
      <c r="F5" s="388">
        <v>6</v>
      </c>
      <c r="G5" s="388">
        <v>7</v>
      </c>
      <c r="H5" s="388">
        <v>8</v>
      </c>
      <c r="I5" s="388">
        <v>9</v>
      </c>
      <c r="J5" s="388">
        <v>10</v>
      </c>
      <c r="K5" s="990">
        <v>11</v>
      </c>
      <c r="L5" s="187">
        <v>12</v>
      </c>
      <c r="M5" s="188"/>
    </row>
    <row r="6" spans="1:15" ht="25.5" x14ac:dyDescent="0.25">
      <c r="A6" s="388"/>
      <c r="B6" s="311" t="s">
        <v>247</v>
      </c>
      <c r="C6" s="388"/>
      <c r="D6" s="388"/>
      <c r="E6" s="388"/>
      <c r="F6" s="388"/>
      <c r="G6" s="388"/>
      <c r="H6" s="301">
        <f>H7+H56+H60</f>
        <v>3584441.5075400001</v>
      </c>
      <c r="I6" s="189">
        <f>I7+I56+I60</f>
        <v>4704376.26</v>
      </c>
      <c r="J6" s="388"/>
      <c r="K6" s="990"/>
      <c r="L6" s="187"/>
      <c r="M6" s="190"/>
    </row>
    <row r="7" spans="1:15" ht="25.5" customHeight="1" x14ac:dyDescent="0.25">
      <c r="A7" s="311" t="s">
        <v>159</v>
      </c>
      <c r="B7" s="191" t="s">
        <v>158</v>
      </c>
      <c r="C7" s="212"/>
      <c r="D7" s="388"/>
      <c r="E7" s="388"/>
      <c r="F7" s="388"/>
      <c r="G7" s="192"/>
      <c r="H7" s="307">
        <f>SUM(H8:H55)</f>
        <v>3575245.2775400002</v>
      </c>
      <c r="I7" s="397">
        <f>SUM(I8:I55)</f>
        <v>4690587.83</v>
      </c>
      <c r="J7" s="398"/>
      <c r="K7" s="994"/>
      <c r="L7" s="193"/>
      <c r="M7" s="194"/>
      <c r="N7" s="177"/>
      <c r="O7" s="177"/>
    </row>
    <row r="8" spans="1:15" ht="222" customHeight="1" x14ac:dyDescent="0.25">
      <c r="A8" s="171" t="s">
        <v>270</v>
      </c>
      <c r="B8" s="172" t="s">
        <v>278</v>
      </c>
      <c r="C8" s="184" t="s">
        <v>439</v>
      </c>
      <c r="D8" s="388" t="s">
        <v>363</v>
      </c>
      <c r="E8" s="388" t="s">
        <v>364</v>
      </c>
      <c r="F8" s="388" t="s">
        <v>363</v>
      </c>
      <c r="G8" s="388" t="s">
        <v>364</v>
      </c>
      <c r="H8" s="298">
        <v>269099.2</v>
      </c>
      <c r="I8" s="195">
        <f>финансир!M10</f>
        <v>313602.83</v>
      </c>
      <c r="J8" s="734" t="s">
        <v>451</v>
      </c>
      <c r="K8" s="993" t="s">
        <v>515</v>
      </c>
      <c r="L8" s="193"/>
      <c r="M8" s="196">
        <f t="shared" ref="M8:M21" si="0">I8/H8</f>
        <v>1.1653800159941019</v>
      </c>
    </row>
    <row r="9" spans="1:15" ht="137.25" customHeight="1" x14ac:dyDescent="0.25">
      <c r="A9" s="171" t="s">
        <v>271</v>
      </c>
      <c r="B9" s="172" t="s">
        <v>279</v>
      </c>
      <c r="C9" s="184" t="s">
        <v>440</v>
      </c>
      <c r="D9" s="388" t="s">
        <v>363</v>
      </c>
      <c r="E9" s="388" t="s">
        <v>364</v>
      </c>
      <c r="F9" s="388" t="s">
        <v>363</v>
      </c>
      <c r="G9" s="388" t="s">
        <v>364</v>
      </c>
      <c r="H9" s="747">
        <v>83755.350000000006</v>
      </c>
      <c r="I9" s="195">
        <f>финансир!M11</f>
        <v>103523.59</v>
      </c>
      <c r="J9" s="734" t="s">
        <v>452</v>
      </c>
      <c r="K9" s="993" t="s">
        <v>573</v>
      </c>
      <c r="L9" s="193"/>
      <c r="M9" s="196">
        <f t="shared" si="0"/>
        <v>1.2360236092380963</v>
      </c>
    </row>
    <row r="10" spans="1:15" ht="303.75" customHeight="1" x14ac:dyDescent="0.25">
      <c r="A10" s="171" t="s">
        <v>272</v>
      </c>
      <c r="B10" s="172" t="s">
        <v>96</v>
      </c>
      <c r="C10" s="184" t="s">
        <v>440</v>
      </c>
      <c r="D10" s="388" t="s">
        <v>363</v>
      </c>
      <c r="E10" s="388" t="s">
        <v>364</v>
      </c>
      <c r="F10" s="388" t="s">
        <v>363</v>
      </c>
      <c r="G10" s="388" t="s">
        <v>364</v>
      </c>
      <c r="H10" s="299">
        <v>73280</v>
      </c>
      <c r="I10" s="195">
        <f>финансир!M12</f>
        <v>95521.52</v>
      </c>
      <c r="J10" s="734" t="s">
        <v>453</v>
      </c>
      <c r="K10" s="993" t="s">
        <v>570</v>
      </c>
      <c r="L10" s="215"/>
      <c r="M10" s="196">
        <f t="shared" si="0"/>
        <v>1.303514192139738</v>
      </c>
      <c r="N10" s="167" t="s">
        <v>36</v>
      </c>
    </row>
    <row r="11" spans="1:15" ht="104.25" customHeight="1" x14ac:dyDescent="0.25">
      <c r="A11" s="171" t="s">
        <v>273</v>
      </c>
      <c r="B11" s="172" t="s">
        <v>280</v>
      </c>
      <c r="C11" s="184" t="s">
        <v>440</v>
      </c>
      <c r="D11" s="388" t="s">
        <v>363</v>
      </c>
      <c r="E11" s="388" t="s">
        <v>364</v>
      </c>
      <c r="F11" s="388" t="s">
        <v>363</v>
      </c>
      <c r="G11" s="388" t="s">
        <v>364</v>
      </c>
      <c r="H11" s="298">
        <v>26501.17</v>
      </c>
      <c r="I11" s="195">
        <f>финансир!M13</f>
        <v>28391.46</v>
      </c>
      <c r="J11" s="734" t="s">
        <v>454</v>
      </c>
      <c r="K11" s="993" t="s">
        <v>571</v>
      </c>
      <c r="L11" s="193"/>
      <c r="M11" s="196">
        <f t="shared" si="0"/>
        <v>1.0713285488904829</v>
      </c>
      <c r="N11" s="167" t="s">
        <v>37</v>
      </c>
    </row>
    <row r="12" spans="1:15" ht="311.25" customHeight="1" x14ac:dyDescent="0.25">
      <c r="A12" s="171" t="s">
        <v>274</v>
      </c>
      <c r="B12" s="172" t="s">
        <v>97</v>
      </c>
      <c r="C12" s="184" t="s">
        <v>442</v>
      </c>
      <c r="D12" s="388" t="s">
        <v>363</v>
      </c>
      <c r="E12" s="388" t="s">
        <v>364</v>
      </c>
      <c r="F12" s="388" t="s">
        <v>363</v>
      </c>
      <c r="G12" s="388" t="s">
        <v>364</v>
      </c>
      <c r="H12" s="298">
        <v>19262.64</v>
      </c>
      <c r="I12" s="195">
        <f>финансир!M14</f>
        <v>24383.45</v>
      </c>
      <c r="J12" s="734" t="s">
        <v>455</v>
      </c>
      <c r="K12" s="993" t="s">
        <v>572</v>
      </c>
      <c r="L12" s="737"/>
      <c r="M12" s="196">
        <f t="shared" si="0"/>
        <v>1.2658415461224424</v>
      </c>
      <c r="N12" s="167" t="s">
        <v>38</v>
      </c>
    </row>
    <row r="13" spans="1:15" ht="150" customHeight="1" x14ac:dyDescent="0.25">
      <c r="A13" s="171" t="s">
        <v>106</v>
      </c>
      <c r="B13" s="172" t="s">
        <v>281</v>
      </c>
      <c r="C13" s="184" t="s">
        <v>511</v>
      </c>
      <c r="D13" s="388" t="s">
        <v>363</v>
      </c>
      <c r="E13" s="388" t="s">
        <v>366</v>
      </c>
      <c r="F13" s="388" t="s">
        <v>363</v>
      </c>
      <c r="G13" s="388" t="s">
        <v>366</v>
      </c>
      <c r="H13" s="299">
        <v>984799.10000000009</v>
      </c>
      <c r="I13" s="195">
        <f>финансир!M15</f>
        <v>1382421.9</v>
      </c>
      <c r="J13" s="734" t="s">
        <v>411</v>
      </c>
      <c r="K13" s="993" t="s">
        <v>589</v>
      </c>
      <c r="L13" s="193"/>
      <c r="M13" s="196">
        <f t="shared" si="0"/>
        <v>1.4037603202521203</v>
      </c>
    </row>
    <row r="14" spans="1:15" ht="147" customHeight="1" x14ac:dyDescent="0.25">
      <c r="A14" s="171" t="s">
        <v>107</v>
      </c>
      <c r="B14" s="172" t="s">
        <v>282</v>
      </c>
      <c r="C14" s="184" t="s">
        <v>511</v>
      </c>
      <c r="D14" s="388" t="s">
        <v>363</v>
      </c>
      <c r="E14" s="388" t="s">
        <v>366</v>
      </c>
      <c r="F14" s="388" t="s">
        <v>363</v>
      </c>
      <c r="G14" s="388" t="s">
        <v>366</v>
      </c>
      <c r="H14" s="299">
        <v>1339.8200000000002</v>
      </c>
      <c r="I14" s="195">
        <f>финансир!M16</f>
        <v>1652.71</v>
      </c>
      <c r="J14" s="734" t="s">
        <v>412</v>
      </c>
      <c r="K14" s="993" t="s">
        <v>590</v>
      </c>
      <c r="L14" s="193"/>
      <c r="M14" s="196">
        <f t="shared" si="0"/>
        <v>1.2335313698855068</v>
      </c>
    </row>
    <row r="15" spans="1:15" ht="152.25" customHeight="1" x14ac:dyDescent="0.25">
      <c r="A15" s="171" t="s">
        <v>153</v>
      </c>
      <c r="B15" s="172" t="s">
        <v>283</v>
      </c>
      <c r="C15" s="184" t="s">
        <v>511</v>
      </c>
      <c r="D15" s="388" t="s">
        <v>363</v>
      </c>
      <c r="E15" s="388" t="s">
        <v>364</v>
      </c>
      <c r="F15" s="388" t="s">
        <v>363</v>
      </c>
      <c r="G15" s="388" t="s">
        <v>364</v>
      </c>
      <c r="H15" s="298">
        <v>17617.400000000001</v>
      </c>
      <c r="I15" s="195">
        <f>финансир!M17</f>
        <v>23280.83</v>
      </c>
      <c r="J15" s="734" t="s">
        <v>413</v>
      </c>
      <c r="K15" s="993" t="s">
        <v>591</v>
      </c>
      <c r="L15" s="193"/>
      <c r="M15" s="196">
        <f t="shared" si="0"/>
        <v>1.3214679805192593</v>
      </c>
    </row>
    <row r="16" spans="1:15" ht="152.25" customHeight="1" x14ac:dyDescent="0.25">
      <c r="A16" s="171" t="s">
        <v>358</v>
      </c>
      <c r="B16" s="172" t="s">
        <v>98</v>
      </c>
      <c r="C16" s="184" t="s">
        <v>511</v>
      </c>
      <c r="D16" s="388" t="s">
        <v>363</v>
      </c>
      <c r="E16" s="388" t="s">
        <v>366</v>
      </c>
      <c r="F16" s="388" t="s">
        <v>363</v>
      </c>
      <c r="G16" s="388" t="s">
        <v>366</v>
      </c>
      <c r="H16" s="298">
        <v>923716</v>
      </c>
      <c r="I16" s="195">
        <f>финансир!M18</f>
        <v>1244303.05</v>
      </c>
      <c r="J16" s="734" t="s">
        <v>414</v>
      </c>
      <c r="K16" s="993" t="s">
        <v>532</v>
      </c>
      <c r="L16" s="193"/>
      <c r="M16" s="196">
        <f t="shared" si="0"/>
        <v>1.3470623546631215</v>
      </c>
    </row>
    <row r="17" spans="1:15" ht="147" customHeight="1" x14ac:dyDescent="0.25">
      <c r="A17" s="171" t="s">
        <v>361</v>
      </c>
      <c r="B17" s="172" t="s">
        <v>284</v>
      </c>
      <c r="C17" s="184" t="s">
        <v>440</v>
      </c>
      <c r="D17" s="388" t="s">
        <v>363</v>
      </c>
      <c r="E17" s="388" t="s">
        <v>366</v>
      </c>
      <c r="F17" s="388" t="s">
        <v>363</v>
      </c>
      <c r="G17" s="388" t="s">
        <v>366</v>
      </c>
      <c r="H17" s="300">
        <v>12174.95</v>
      </c>
      <c r="I17" s="195">
        <f>финансир!M19</f>
        <v>15617.42</v>
      </c>
      <c r="J17" s="734" t="s">
        <v>456</v>
      </c>
      <c r="K17" s="993" t="s">
        <v>595</v>
      </c>
      <c r="L17" s="193"/>
      <c r="M17" s="196">
        <f t="shared" si="0"/>
        <v>1.2827502371672983</v>
      </c>
    </row>
    <row r="18" spans="1:15" ht="145.5" customHeight="1" x14ac:dyDescent="0.25">
      <c r="A18" s="171" t="s">
        <v>93</v>
      </c>
      <c r="B18" s="172" t="s">
        <v>285</v>
      </c>
      <c r="C18" s="184" t="s">
        <v>440</v>
      </c>
      <c r="D18" s="388" t="s">
        <v>363</v>
      </c>
      <c r="E18" s="388" t="s">
        <v>364</v>
      </c>
      <c r="F18" s="388" t="s">
        <v>363</v>
      </c>
      <c r="G18" s="388" t="s">
        <v>364</v>
      </c>
      <c r="H18" s="298">
        <v>85312</v>
      </c>
      <c r="I18" s="195">
        <f>финансир!M20</f>
        <v>128371.47</v>
      </c>
      <c r="J18" s="734" t="s">
        <v>457</v>
      </c>
      <c r="K18" s="993" t="s">
        <v>596</v>
      </c>
      <c r="L18" s="193"/>
      <c r="M18" s="196">
        <f t="shared" si="0"/>
        <v>1.5047293463990998</v>
      </c>
    </row>
    <row r="19" spans="1:15" ht="150" customHeight="1" x14ac:dyDescent="0.25">
      <c r="A19" s="171" t="s">
        <v>160</v>
      </c>
      <c r="B19" s="172" t="s">
        <v>286</v>
      </c>
      <c r="C19" s="184" t="s">
        <v>511</v>
      </c>
      <c r="D19" s="388" t="s">
        <v>363</v>
      </c>
      <c r="E19" s="388" t="s">
        <v>366</v>
      </c>
      <c r="F19" s="388" t="s">
        <v>363</v>
      </c>
      <c r="G19" s="388" t="s">
        <v>366</v>
      </c>
      <c r="H19" s="298">
        <v>4549</v>
      </c>
      <c r="I19" s="195">
        <f>финансир!M21</f>
        <v>6337.5</v>
      </c>
      <c r="J19" s="734" t="s">
        <v>458</v>
      </c>
      <c r="K19" s="993" t="s">
        <v>525</v>
      </c>
      <c r="L19" s="737"/>
      <c r="M19" s="196">
        <f t="shared" si="0"/>
        <v>1.3931633326005715</v>
      </c>
    </row>
    <row r="20" spans="1:15" ht="198.75" customHeight="1" x14ac:dyDescent="0.25">
      <c r="A20" s="171" t="s">
        <v>161</v>
      </c>
      <c r="B20" s="172" t="s">
        <v>287</v>
      </c>
      <c r="C20" s="184" t="s">
        <v>511</v>
      </c>
      <c r="D20" s="388" t="s">
        <v>364</v>
      </c>
      <c r="E20" s="388" t="s">
        <v>364</v>
      </c>
      <c r="F20" s="388" t="s">
        <v>364</v>
      </c>
      <c r="G20" s="388" t="s">
        <v>364</v>
      </c>
      <c r="H20" s="300">
        <v>0</v>
      </c>
      <c r="I20" s="195">
        <f>финансир!M22</f>
        <v>0</v>
      </c>
      <c r="J20" s="730" t="s">
        <v>118</v>
      </c>
      <c r="K20" s="1006" t="s">
        <v>550</v>
      </c>
      <c r="L20" s="197"/>
      <c r="M20" s="196" t="e">
        <f t="shared" si="0"/>
        <v>#DIV/0!</v>
      </c>
    </row>
    <row r="21" spans="1:15" ht="137.25" customHeight="1" x14ac:dyDescent="0.25">
      <c r="A21" s="171" t="s">
        <v>162</v>
      </c>
      <c r="B21" s="172" t="s">
        <v>288</v>
      </c>
      <c r="C21" s="184" t="s">
        <v>511</v>
      </c>
      <c r="D21" s="388" t="s">
        <v>363</v>
      </c>
      <c r="E21" s="388" t="s">
        <v>364</v>
      </c>
      <c r="F21" s="388" t="s">
        <v>363</v>
      </c>
      <c r="G21" s="388" t="s">
        <v>364</v>
      </c>
      <c r="H21" s="298">
        <v>259655.5</v>
      </c>
      <c r="I21" s="195">
        <f>финансир!M23</f>
        <v>318029.56</v>
      </c>
      <c r="J21" s="734" t="s">
        <v>415</v>
      </c>
      <c r="K21" s="993" t="s">
        <v>627</v>
      </c>
      <c r="L21" s="193"/>
      <c r="M21" s="196">
        <f t="shared" si="0"/>
        <v>1.2248134932631891</v>
      </c>
    </row>
    <row r="22" spans="1:15" ht="147.75" customHeight="1" x14ac:dyDescent="0.25">
      <c r="A22" s="171" t="s">
        <v>163</v>
      </c>
      <c r="B22" s="172" t="s">
        <v>289</v>
      </c>
      <c r="C22" s="184" t="s">
        <v>511</v>
      </c>
      <c r="D22" s="388" t="s">
        <v>363</v>
      </c>
      <c r="E22" s="388" t="s">
        <v>364</v>
      </c>
      <c r="F22" s="388" t="s">
        <v>363</v>
      </c>
      <c r="G22" s="388" t="s">
        <v>364</v>
      </c>
      <c r="H22" s="298">
        <v>4058.97</v>
      </c>
      <c r="I22" s="195">
        <f>финансир!M24</f>
        <v>18947.330000000002</v>
      </c>
      <c r="J22" s="314" t="s">
        <v>459</v>
      </c>
      <c r="K22" s="993" t="s">
        <v>592</v>
      </c>
      <c r="L22" s="193"/>
      <c r="M22" s="196">
        <f t="shared" ref="M22:M83" si="1">I22/H22</f>
        <v>4.6680142991941311</v>
      </c>
    </row>
    <row r="23" spans="1:15" ht="130.5" customHeight="1" x14ac:dyDescent="0.25">
      <c r="A23" s="171" t="s">
        <v>164</v>
      </c>
      <c r="B23" s="172" t="s">
        <v>290</v>
      </c>
      <c r="C23" s="184" t="s">
        <v>441</v>
      </c>
      <c r="D23" s="388" t="s">
        <v>363</v>
      </c>
      <c r="E23" s="388" t="s">
        <v>364</v>
      </c>
      <c r="F23" s="388" t="s">
        <v>363</v>
      </c>
      <c r="G23" s="388" t="s">
        <v>364</v>
      </c>
      <c r="H23" s="298">
        <v>71.59</v>
      </c>
      <c r="I23" s="195">
        <f>финансир!M25</f>
        <v>50</v>
      </c>
      <c r="J23" s="734" t="s">
        <v>460</v>
      </c>
      <c r="K23" s="993" t="s">
        <v>599</v>
      </c>
      <c r="L23" s="193"/>
      <c r="M23" s="196">
        <f t="shared" si="1"/>
        <v>0.69842156725799687</v>
      </c>
      <c r="N23" s="167" t="s">
        <v>39</v>
      </c>
    </row>
    <row r="24" spans="1:15" ht="150" customHeight="1" x14ac:dyDescent="0.25">
      <c r="A24" s="171" t="s">
        <v>165</v>
      </c>
      <c r="B24" s="172" t="s">
        <v>291</v>
      </c>
      <c r="C24" s="184" t="s">
        <v>511</v>
      </c>
      <c r="D24" s="388" t="s">
        <v>363</v>
      </c>
      <c r="E24" s="388" t="s">
        <v>364</v>
      </c>
      <c r="F24" s="388" t="s">
        <v>363</v>
      </c>
      <c r="G24" s="388" t="s">
        <v>364</v>
      </c>
      <c r="H24" s="299">
        <v>294.98</v>
      </c>
      <c r="I24" s="195">
        <f>финансир!M26</f>
        <v>454.34</v>
      </c>
      <c r="J24" s="734" t="s">
        <v>461</v>
      </c>
      <c r="K24" s="993" t="s">
        <v>516</v>
      </c>
      <c r="L24" s="193"/>
      <c r="M24" s="196">
        <f t="shared" si="1"/>
        <v>1.5402400162722896</v>
      </c>
    </row>
    <row r="25" spans="1:15" ht="177.75" customHeight="1" x14ac:dyDescent="0.25">
      <c r="A25" s="171" t="s">
        <v>166</v>
      </c>
      <c r="B25" s="172" t="s">
        <v>99</v>
      </c>
      <c r="C25" s="184" t="s">
        <v>511</v>
      </c>
      <c r="D25" s="388" t="s">
        <v>363</v>
      </c>
      <c r="E25" s="388" t="s">
        <v>366</v>
      </c>
      <c r="F25" s="388" t="s">
        <v>363</v>
      </c>
      <c r="G25" s="388" t="s">
        <v>366</v>
      </c>
      <c r="H25" s="298">
        <v>2876.2</v>
      </c>
      <c r="I25" s="195">
        <f>финансир!M27</f>
        <v>4210.18</v>
      </c>
      <c r="J25" s="734" t="s">
        <v>416</v>
      </c>
      <c r="K25" s="993" t="s">
        <v>593</v>
      </c>
      <c r="L25" s="193"/>
      <c r="M25" s="196">
        <f t="shared" si="1"/>
        <v>1.4637994576176903</v>
      </c>
    </row>
    <row r="26" spans="1:15" ht="150.75" customHeight="1" x14ac:dyDescent="0.25">
      <c r="A26" s="171" t="s">
        <v>167</v>
      </c>
      <c r="B26" s="172" t="s">
        <v>292</v>
      </c>
      <c r="C26" s="184" t="s">
        <v>511</v>
      </c>
      <c r="D26" s="388" t="s">
        <v>363</v>
      </c>
      <c r="E26" s="388" t="s">
        <v>366</v>
      </c>
      <c r="F26" s="388" t="s">
        <v>363</v>
      </c>
      <c r="G26" s="388" t="s">
        <v>366</v>
      </c>
      <c r="H26" s="298">
        <v>27727.4</v>
      </c>
      <c r="I26" s="195">
        <f>финансир!M28</f>
        <v>29308.19</v>
      </c>
      <c r="J26" s="734" t="s">
        <v>462</v>
      </c>
      <c r="K26" s="993" t="s">
        <v>526</v>
      </c>
      <c r="L26" s="193"/>
      <c r="M26" s="196">
        <f t="shared" si="1"/>
        <v>1.0570118366669792</v>
      </c>
    </row>
    <row r="27" spans="1:15" ht="150" customHeight="1" x14ac:dyDescent="0.25">
      <c r="A27" s="171" t="s">
        <v>168</v>
      </c>
      <c r="B27" s="172" t="s">
        <v>293</v>
      </c>
      <c r="C27" s="184" t="s">
        <v>511</v>
      </c>
      <c r="D27" s="388" t="s">
        <v>363</v>
      </c>
      <c r="E27" s="388" t="s">
        <v>364</v>
      </c>
      <c r="F27" s="388" t="s">
        <v>363</v>
      </c>
      <c r="G27" s="388" t="s">
        <v>364</v>
      </c>
      <c r="H27" s="298">
        <v>1078.8</v>
      </c>
      <c r="I27" s="195">
        <f>финансир!M29</f>
        <v>1456.3</v>
      </c>
      <c r="J27" s="734" t="s">
        <v>463</v>
      </c>
      <c r="K27" s="993" t="s">
        <v>527</v>
      </c>
      <c r="L27" s="193"/>
      <c r="M27" s="196">
        <f t="shared" si="1"/>
        <v>1.349925843529848</v>
      </c>
    </row>
    <row r="28" spans="1:15" ht="409.5" customHeight="1" x14ac:dyDescent="0.25">
      <c r="A28" s="941" t="s">
        <v>169</v>
      </c>
      <c r="B28" s="942" t="s">
        <v>250</v>
      </c>
      <c r="C28" s="748" t="s">
        <v>443</v>
      </c>
      <c r="D28" s="388" t="s">
        <v>363</v>
      </c>
      <c r="E28" s="388" t="s">
        <v>364</v>
      </c>
      <c r="F28" s="388" t="s">
        <v>363</v>
      </c>
      <c r="G28" s="388" t="s">
        <v>364</v>
      </c>
      <c r="H28" s="299">
        <v>5833.57</v>
      </c>
      <c r="I28" s="195">
        <f>финансир!M30</f>
        <v>7676.97</v>
      </c>
      <c r="J28" s="212" t="s">
        <v>464</v>
      </c>
      <c r="K28" s="1017" t="s">
        <v>588</v>
      </c>
      <c r="L28" s="846"/>
      <c r="M28" s="196">
        <f t="shared" si="1"/>
        <v>1.3159986080564732</v>
      </c>
      <c r="N28" s="167" t="s">
        <v>40</v>
      </c>
      <c r="O28" s="198"/>
    </row>
    <row r="29" spans="1:15" s="399" customFormat="1" ht="135" customHeight="1" x14ac:dyDescent="0.25">
      <c r="A29" s="941"/>
      <c r="B29" s="942"/>
      <c r="C29" s="199" t="s">
        <v>46</v>
      </c>
      <c r="D29" s="388" t="s">
        <v>365</v>
      </c>
      <c r="E29" s="388" t="s">
        <v>365</v>
      </c>
      <c r="F29" s="388" t="s">
        <v>365</v>
      </c>
      <c r="G29" s="388" t="s">
        <v>365</v>
      </c>
      <c r="H29" s="298">
        <v>60</v>
      </c>
      <c r="I29" s="195">
        <f>финансир!M31</f>
        <v>0</v>
      </c>
      <c r="J29" s="212" t="s">
        <v>465</v>
      </c>
      <c r="K29" s="1010" t="s">
        <v>575</v>
      </c>
      <c r="L29" s="390"/>
      <c r="M29" s="196">
        <f t="shared" si="1"/>
        <v>0</v>
      </c>
      <c r="N29" s="399" t="s">
        <v>41</v>
      </c>
    </row>
    <row r="30" spans="1:15" ht="147" customHeight="1" x14ac:dyDescent="0.25">
      <c r="A30" s="171" t="s">
        <v>170</v>
      </c>
      <c r="B30" s="172" t="s">
        <v>100</v>
      </c>
      <c r="C30" s="184" t="s">
        <v>511</v>
      </c>
      <c r="D30" s="388" t="s">
        <v>363</v>
      </c>
      <c r="E30" s="388" t="s">
        <v>364</v>
      </c>
      <c r="F30" s="388" t="s">
        <v>363</v>
      </c>
      <c r="G30" s="388" t="s">
        <v>364</v>
      </c>
      <c r="H30" s="298">
        <v>480</v>
      </c>
      <c r="I30" s="195">
        <f>финансир!M32</f>
        <v>720</v>
      </c>
      <c r="J30" s="734" t="s">
        <v>401</v>
      </c>
      <c r="K30" s="984" t="s">
        <v>95</v>
      </c>
      <c r="L30" s="193"/>
      <c r="M30" s="196">
        <f t="shared" si="1"/>
        <v>1.5</v>
      </c>
    </row>
    <row r="31" spans="1:15" ht="148.5" customHeight="1" x14ac:dyDescent="0.25">
      <c r="A31" s="171" t="s">
        <v>171</v>
      </c>
      <c r="B31" s="172" t="s">
        <v>294</v>
      </c>
      <c r="C31" s="184" t="s">
        <v>511</v>
      </c>
      <c r="D31" s="388" t="s">
        <v>364</v>
      </c>
      <c r="E31" s="388" t="s">
        <v>364</v>
      </c>
      <c r="F31" s="388" t="s">
        <v>364</v>
      </c>
      <c r="G31" s="388" t="s">
        <v>364</v>
      </c>
      <c r="H31" s="298">
        <v>0</v>
      </c>
      <c r="I31" s="195">
        <f>финансир!M33</f>
        <v>0</v>
      </c>
      <c r="J31" s="730" t="s">
        <v>118</v>
      </c>
      <c r="K31" s="1006" t="s">
        <v>550</v>
      </c>
      <c r="L31" s="197"/>
      <c r="M31" s="196" t="e">
        <f t="shared" si="1"/>
        <v>#DIV/0!</v>
      </c>
    </row>
    <row r="32" spans="1:15" ht="150.75" customHeight="1" x14ac:dyDescent="0.25">
      <c r="A32" s="171" t="s">
        <v>172</v>
      </c>
      <c r="B32" s="172" t="s">
        <v>295</v>
      </c>
      <c r="C32" s="184" t="s">
        <v>440</v>
      </c>
      <c r="D32" s="388" t="s">
        <v>363</v>
      </c>
      <c r="E32" s="388" t="s">
        <v>364</v>
      </c>
      <c r="F32" s="388" t="s">
        <v>363</v>
      </c>
      <c r="G32" s="388" t="s">
        <v>364</v>
      </c>
      <c r="H32" s="298">
        <v>8992.35</v>
      </c>
      <c r="I32" s="195">
        <f>финансир!M34</f>
        <v>19951.650000000001</v>
      </c>
      <c r="J32" s="734" t="s">
        <v>417</v>
      </c>
      <c r="K32" s="984" t="s">
        <v>551</v>
      </c>
      <c r="L32" s="737" t="s">
        <v>27</v>
      </c>
      <c r="M32" s="196">
        <f t="shared" si="1"/>
        <v>2.2187359255367061</v>
      </c>
    </row>
    <row r="33" spans="1:14" ht="158.25" customHeight="1" x14ac:dyDescent="0.25">
      <c r="A33" s="171" t="s">
        <v>173</v>
      </c>
      <c r="B33" s="172" t="s">
        <v>296</v>
      </c>
      <c r="C33" s="184" t="s">
        <v>511</v>
      </c>
      <c r="D33" s="388" t="s">
        <v>363</v>
      </c>
      <c r="E33" s="388" t="s">
        <v>364</v>
      </c>
      <c r="F33" s="388" t="s">
        <v>363</v>
      </c>
      <c r="G33" s="388" t="s">
        <v>364</v>
      </c>
      <c r="H33" s="298">
        <v>7051</v>
      </c>
      <c r="I33" s="195">
        <f>финансир!M35</f>
        <v>10033.56</v>
      </c>
      <c r="J33" s="734" t="s">
        <v>466</v>
      </c>
      <c r="K33" s="993" t="s">
        <v>517</v>
      </c>
      <c r="L33" s="193"/>
      <c r="M33" s="196">
        <f t="shared" si="1"/>
        <v>1.4229981562898879</v>
      </c>
    </row>
    <row r="34" spans="1:14" s="399" customFormat="1" ht="116.25" customHeight="1" x14ac:dyDescent="0.25">
      <c r="A34" s="171" t="s">
        <v>174</v>
      </c>
      <c r="B34" s="172" t="s">
        <v>297</v>
      </c>
      <c r="C34" s="184" t="s">
        <v>440</v>
      </c>
      <c r="D34" s="388" t="s">
        <v>363</v>
      </c>
      <c r="E34" s="388" t="s">
        <v>364</v>
      </c>
      <c r="F34" s="388" t="s">
        <v>363</v>
      </c>
      <c r="G34" s="388" t="s">
        <v>364</v>
      </c>
      <c r="H34" s="298">
        <v>10385.200000000001</v>
      </c>
      <c r="I34" s="195">
        <f>финансир!M36</f>
        <v>12971.45</v>
      </c>
      <c r="J34" s="734" t="s">
        <v>418</v>
      </c>
      <c r="K34" s="984" t="s">
        <v>552</v>
      </c>
      <c r="L34" s="200" t="s">
        <v>386</v>
      </c>
      <c r="M34" s="196">
        <f t="shared" si="1"/>
        <v>1.2490322767014597</v>
      </c>
    </row>
    <row r="35" spans="1:14" ht="148.5" customHeight="1" x14ac:dyDescent="0.25">
      <c r="A35" s="171" t="s">
        <v>175</v>
      </c>
      <c r="B35" s="172" t="s">
        <v>298</v>
      </c>
      <c r="C35" s="184" t="s">
        <v>440</v>
      </c>
      <c r="D35" s="388" t="s">
        <v>363</v>
      </c>
      <c r="E35" s="388" t="s">
        <v>364</v>
      </c>
      <c r="F35" s="388" t="s">
        <v>363</v>
      </c>
      <c r="G35" s="388" t="s">
        <v>364</v>
      </c>
      <c r="H35" s="298">
        <v>1655.1</v>
      </c>
      <c r="I35" s="195">
        <f>финансир!M37</f>
        <v>0</v>
      </c>
      <c r="J35" s="734" t="s">
        <v>419</v>
      </c>
      <c r="K35" s="993" t="s">
        <v>518</v>
      </c>
      <c r="L35" s="737" t="s">
        <v>204</v>
      </c>
      <c r="M35" s="196">
        <f t="shared" si="1"/>
        <v>0</v>
      </c>
    </row>
    <row r="36" spans="1:14" ht="148.5" customHeight="1" x14ac:dyDescent="0.25">
      <c r="A36" s="171" t="s">
        <v>176</v>
      </c>
      <c r="B36" s="172" t="s">
        <v>299</v>
      </c>
      <c r="C36" s="184" t="s">
        <v>511</v>
      </c>
      <c r="D36" s="388" t="s">
        <v>363</v>
      </c>
      <c r="E36" s="388" t="s">
        <v>366</v>
      </c>
      <c r="F36" s="388" t="s">
        <v>363</v>
      </c>
      <c r="G36" s="388" t="s">
        <v>366</v>
      </c>
      <c r="H36" s="299">
        <v>2272.1999999999998</v>
      </c>
      <c r="I36" s="195">
        <f>финансир!M38</f>
        <v>2874.93</v>
      </c>
      <c r="J36" s="734" t="s">
        <v>420</v>
      </c>
      <c r="K36" s="993" t="s">
        <v>529</v>
      </c>
      <c r="L36" s="193"/>
      <c r="M36" s="196">
        <f t="shared" si="1"/>
        <v>1.2652627409559019</v>
      </c>
    </row>
    <row r="37" spans="1:14" ht="168.75" customHeight="1" x14ac:dyDescent="0.25">
      <c r="A37" s="171" t="s">
        <v>177</v>
      </c>
      <c r="B37" s="172" t="s">
        <v>251</v>
      </c>
      <c r="C37" s="184" t="s">
        <v>440</v>
      </c>
      <c r="D37" s="388" t="s">
        <v>363</v>
      </c>
      <c r="E37" s="388" t="s">
        <v>364</v>
      </c>
      <c r="F37" s="388" t="s">
        <v>363</v>
      </c>
      <c r="G37" s="388" t="s">
        <v>364</v>
      </c>
      <c r="H37" s="298">
        <v>18900</v>
      </c>
      <c r="I37" s="195">
        <f>финансир!M39</f>
        <v>27893.01</v>
      </c>
      <c r="J37" s="734" t="s">
        <v>421</v>
      </c>
      <c r="K37" s="993" t="s">
        <v>553</v>
      </c>
      <c r="L37" s="193"/>
      <c r="M37" s="196">
        <f t="shared" si="1"/>
        <v>1.4758206349206349</v>
      </c>
    </row>
    <row r="38" spans="1:14" s="399" customFormat="1" ht="147.75" customHeight="1" x14ac:dyDescent="0.25">
      <c r="A38" s="171" t="s">
        <v>178</v>
      </c>
      <c r="B38" s="172" t="s">
        <v>300</v>
      </c>
      <c r="C38" s="184" t="s">
        <v>440</v>
      </c>
      <c r="D38" s="844" t="s">
        <v>363</v>
      </c>
      <c r="E38" s="844" t="s">
        <v>365</v>
      </c>
      <c r="F38" s="844" t="s">
        <v>363</v>
      </c>
      <c r="G38" s="844" t="s">
        <v>365</v>
      </c>
      <c r="H38" s="298">
        <v>1077.4000000000001</v>
      </c>
      <c r="I38" s="195">
        <f>финансир!M40</f>
        <v>1077.4000000000001</v>
      </c>
      <c r="J38" s="308" t="s">
        <v>467</v>
      </c>
      <c r="K38" s="981" t="s">
        <v>569</v>
      </c>
      <c r="L38" s="193"/>
      <c r="M38" s="196">
        <f t="shared" si="1"/>
        <v>1</v>
      </c>
      <c r="N38" s="399" t="s">
        <v>42</v>
      </c>
    </row>
    <row r="39" spans="1:14" ht="150.75" customHeight="1" x14ac:dyDescent="0.25">
      <c r="A39" s="171" t="s">
        <v>179</v>
      </c>
      <c r="B39" s="172" t="s">
        <v>301</v>
      </c>
      <c r="C39" s="184" t="s">
        <v>511</v>
      </c>
      <c r="D39" s="388" t="s">
        <v>363</v>
      </c>
      <c r="E39" s="388" t="s">
        <v>365</v>
      </c>
      <c r="F39" s="388" t="s">
        <v>363</v>
      </c>
      <c r="G39" s="388" t="s">
        <v>365</v>
      </c>
      <c r="H39" s="299">
        <v>84920</v>
      </c>
      <c r="I39" s="195">
        <f>финансир!M41</f>
        <v>83967.52</v>
      </c>
      <c r="J39" s="734" t="s">
        <v>468</v>
      </c>
      <c r="K39" s="993" t="s">
        <v>533</v>
      </c>
      <c r="L39" s="193"/>
      <c r="M39" s="196">
        <f t="shared" si="1"/>
        <v>0.98878379651436654</v>
      </c>
    </row>
    <row r="40" spans="1:14" ht="128.25" customHeight="1" x14ac:dyDescent="0.25">
      <c r="A40" s="171" t="s">
        <v>180</v>
      </c>
      <c r="B40" s="172" t="s">
        <v>302</v>
      </c>
      <c r="C40" s="184" t="s">
        <v>441</v>
      </c>
      <c r="D40" s="388" t="s">
        <v>364</v>
      </c>
      <c r="E40" s="388" t="s">
        <v>364</v>
      </c>
      <c r="F40" s="388" t="s">
        <v>364</v>
      </c>
      <c r="G40" s="388" t="s">
        <v>364</v>
      </c>
      <c r="H40" s="298">
        <v>0</v>
      </c>
      <c r="I40" s="201">
        <f>финансир!M42</f>
        <v>0</v>
      </c>
      <c r="J40" s="730" t="s">
        <v>118</v>
      </c>
      <c r="K40" s="991" t="s">
        <v>118</v>
      </c>
      <c r="L40" s="200"/>
      <c r="M40" s="196" t="e">
        <f t="shared" si="1"/>
        <v>#DIV/0!</v>
      </c>
    </row>
    <row r="41" spans="1:14" ht="150" customHeight="1" x14ac:dyDescent="0.25">
      <c r="A41" s="171" t="s">
        <v>181</v>
      </c>
      <c r="B41" s="172" t="s">
        <v>303</v>
      </c>
      <c r="C41" s="184" t="s">
        <v>511</v>
      </c>
      <c r="D41" s="388" t="s">
        <v>363</v>
      </c>
      <c r="E41" s="388" t="s">
        <v>365</v>
      </c>
      <c r="F41" s="388" t="s">
        <v>363</v>
      </c>
      <c r="G41" s="388" t="s">
        <v>365</v>
      </c>
      <c r="H41" s="299">
        <v>277.10000000000002</v>
      </c>
      <c r="I41" s="195">
        <f>финансир!M43</f>
        <v>565.08000000000004</v>
      </c>
      <c r="J41" s="734" t="s">
        <v>422</v>
      </c>
      <c r="K41" s="993" t="s">
        <v>519</v>
      </c>
      <c r="L41" s="193"/>
      <c r="M41" s="196">
        <f t="shared" si="1"/>
        <v>2.0392638036809814</v>
      </c>
    </row>
    <row r="42" spans="1:14" s="207" customFormat="1" ht="47.25" customHeight="1" x14ac:dyDescent="0.25">
      <c r="A42" s="171" t="s">
        <v>182</v>
      </c>
      <c r="B42" s="172" t="s">
        <v>437</v>
      </c>
      <c r="C42" s="202"/>
      <c r="D42" s="203"/>
      <c r="E42" s="203"/>
      <c r="F42" s="203"/>
      <c r="G42" s="203"/>
      <c r="H42" s="298"/>
      <c r="I42" s="204"/>
      <c r="J42" s="388"/>
      <c r="K42" s="993"/>
      <c r="L42" s="205"/>
      <c r="M42" s="206" t="e">
        <f t="shared" si="1"/>
        <v>#DIV/0!</v>
      </c>
    </row>
    <row r="43" spans="1:14" ht="141" customHeight="1" x14ac:dyDescent="0.25">
      <c r="A43" s="171" t="s">
        <v>183</v>
      </c>
      <c r="B43" s="172" t="s">
        <v>101</v>
      </c>
      <c r="C43" s="184" t="s">
        <v>511</v>
      </c>
      <c r="D43" s="388" t="s">
        <v>363</v>
      </c>
      <c r="E43" s="388" t="s">
        <v>364</v>
      </c>
      <c r="F43" s="388" t="s">
        <v>363</v>
      </c>
      <c r="G43" s="388" t="s">
        <v>364</v>
      </c>
      <c r="H43" s="299">
        <v>49.17</v>
      </c>
      <c r="I43" s="195">
        <f>финансир!M45</f>
        <v>74.040000000000006</v>
      </c>
      <c r="J43" s="734" t="s">
        <v>423</v>
      </c>
      <c r="K43" s="993" t="s">
        <v>597</v>
      </c>
      <c r="L43" s="208"/>
      <c r="M43" s="196">
        <f t="shared" si="1"/>
        <v>1.5057962172056132</v>
      </c>
    </row>
    <row r="44" spans="1:14" ht="135" customHeight="1" x14ac:dyDescent="0.25">
      <c r="A44" s="171" t="s">
        <v>184</v>
      </c>
      <c r="B44" s="172" t="s">
        <v>102</v>
      </c>
      <c r="C44" s="184" t="s">
        <v>440</v>
      </c>
      <c r="D44" s="388" t="s">
        <v>363</v>
      </c>
      <c r="E44" s="388" t="s">
        <v>366</v>
      </c>
      <c r="F44" s="388" t="s">
        <v>363</v>
      </c>
      <c r="G44" s="388" t="s">
        <v>366</v>
      </c>
      <c r="H44" s="300">
        <v>629.29999999999995</v>
      </c>
      <c r="I44" s="195">
        <f>финансир!M46</f>
        <v>754.55</v>
      </c>
      <c r="J44" s="734" t="s">
        <v>469</v>
      </c>
      <c r="K44" s="984" t="s">
        <v>598</v>
      </c>
      <c r="L44" s="193"/>
      <c r="M44" s="196">
        <f t="shared" si="1"/>
        <v>1.1990306689972987</v>
      </c>
    </row>
    <row r="45" spans="1:14" ht="147" customHeight="1" x14ac:dyDescent="0.25">
      <c r="A45" s="171" t="s">
        <v>185</v>
      </c>
      <c r="B45" s="172" t="s">
        <v>305</v>
      </c>
      <c r="C45" s="184" t="s">
        <v>511</v>
      </c>
      <c r="D45" s="388" t="s">
        <v>363</v>
      </c>
      <c r="E45" s="388" t="s">
        <v>364</v>
      </c>
      <c r="F45" s="388" t="s">
        <v>363</v>
      </c>
      <c r="G45" s="388" t="s">
        <v>364</v>
      </c>
      <c r="H45" s="299">
        <v>3874.3</v>
      </c>
      <c r="I45" s="195">
        <f>финансир!M47</f>
        <v>4954.17</v>
      </c>
      <c r="J45" s="734" t="s">
        <v>470</v>
      </c>
      <c r="K45" s="993" t="s">
        <v>520</v>
      </c>
      <c r="L45" s="193"/>
      <c r="M45" s="196">
        <f t="shared" si="1"/>
        <v>1.2787264796221252</v>
      </c>
    </row>
    <row r="46" spans="1:14" ht="147" customHeight="1" x14ac:dyDescent="0.25">
      <c r="A46" s="171" t="s">
        <v>186</v>
      </c>
      <c r="B46" s="172" t="s">
        <v>103</v>
      </c>
      <c r="C46" s="184" t="s">
        <v>511</v>
      </c>
      <c r="D46" s="388" t="s">
        <v>364</v>
      </c>
      <c r="E46" s="388" t="s">
        <v>364</v>
      </c>
      <c r="F46" s="388" t="s">
        <v>364</v>
      </c>
      <c r="G46" s="388" t="s">
        <v>364</v>
      </c>
      <c r="H46" s="298" t="s">
        <v>118</v>
      </c>
      <c r="I46" s="201">
        <f>финансир!M48</f>
        <v>0</v>
      </c>
      <c r="J46" s="730" t="s">
        <v>118</v>
      </c>
      <c r="K46" s="1006" t="s">
        <v>550</v>
      </c>
      <c r="L46" s="200"/>
      <c r="M46" s="196" t="e">
        <f t="shared" si="1"/>
        <v>#VALUE!</v>
      </c>
    </row>
    <row r="47" spans="1:14" ht="136.5" customHeight="1" x14ac:dyDescent="0.25">
      <c r="A47" s="171" t="s">
        <v>187</v>
      </c>
      <c r="B47" s="737" t="s">
        <v>205</v>
      </c>
      <c r="C47" s="184" t="s">
        <v>440</v>
      </c>
      <c r="D47" s="388" t="s">
        <v>363</v>
      </c>
      <c r="E47" s="388" t="s">
        <v>364</v>
      </c>
      <c r="F47" s="388" t="s">
        <v>363</v>
      </c>
      <c r="G47" s="388" t="s">
        <v>364</v>
      </c>
      <c r="H47" s="298">
        <v>3877.5475399999996</v>
      </c>
      <c r="I47" s="195">
        <f>финансир!L49+финансир!M49</f>
        <v>5864.57</v>
      </c>
      <c r="J47" s="734" t="s">
        <v>424</v>
      </c>
      <c r="K47" s="993" t="s">
        <v>586</v>
      </c>
      <c r="L47" s="200"/>
      <c r="M47" s="196">
        <f t="shared" si="1"/>
        <v>1.512443094379186</v>
      </c>
    </row>
    <row r="48" spans="1:14" ht="141" customHeight="1" x14ac:dyDescent="0.25">
      <c r="A48" s="171" t="s">
        <v>188</v>
      </c>
      <c r="B48" s="737" t="s">
        <v>508</v>
      </c>
      <c r="C48" s="184" t="s">
        <v>440</v>
      </c>
      <c r="D48" s="388" t="s">
        <v>363</v>
      </c>
      <c r="E48" s="388" t="s">
        <v>364</v>
      </c>
      <c r="F48" s="388" t="s">
        <v>363</v>
      </c>
      <c r="G48" s="388" t="s">
        <v>364</v>
      </c>
      <c r="H48" s="298">
        <v>39.71</v>
      </c>
      <c r="I48" s="195">
        <f>финансир!M50</f>
        <v>31.52</v>
      </c>
      <c r="J48" s="734" t="s">
        <v>425</v>
      </c>
      <c r="K48" s="993" t="s">
        <v>587</v>
      </c>
      <c r="L48" s="200"/>
      <c r="M48" s="196">
        <f t="shared" si="1"/>
        <v>0.79375472173256101</v>
      </c>
    </row>
    <row r="49" spans="1:13" ht="140.25" customHeight="1" x14ac:dyDescent="0.25">
      <c r="A49" s="171" t="s">
        <v>189</v>
      </c>
      <c r="B49" s="172" t="s">
        <v>407</v>
      </c>
      <c r="C49" s="184" t="s">
        <v>440</v>
      </c>
      <c r="D49" s="388" t="s">
        <v>365</v>
      </c>
      <c r="E49" s="388" t="s">
        <v>364</v>
      </c>
      <c r="F49" s="388" t="s">
        <v>365</v>
      </c>
      <c r="G49" s="388" t="s">
        <v>364</v>
      </c>
      <c r="H49" s="299">
        <v>1732.59</v>
      </c>
      <c r="I49" s="195">
        <f>финансир!L51</f>
        <v>1765.69</v>
      </c>
      <c r="J49" s="308" t="s">
        <v>471</v>
      </c>
      <c r="K49" s="981" t="s">
        <v>554</v>
      </c>
      <c r="L49" s="200"/>
      <c r="M49" s="196">
        <f t="shared" si="1"/>
        <v>1.0191043466717458</v>
      </c>
    </row>
    <row r="50" spans="1:13" ht="140.25" customHeight="1" x14ac:dyDescent="0.25">
      <c r="A50" s="171" t="s">
        <v>190</v>
      </c>
      <c r="B50" s="172" t="str">
        <f>финансир!B52</f>
        <v>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
      <c r="C50" s="184" t="s">
        <v>440</v>
      </c>
      <c r="D50" s="388" t="s">
        <v>365</v>
      </c>
      <c r="E50" s="388" t="s">
        <v>364</v>
      </c>
      <c r="F50" s="388" t="s">
        <v>365</v>
      </c>
      <c r="G50" s="388" t="s">
        <v>364</v>
      </c>
      <c r="H50" s="299">
        <v>2310.12</v>
      </c>
      <c r="I50" s="195">
        <f>финансир!L52</f>
        <v>7651.33</v>
      </c>
      <c r="J50" s="308" t="s">
        <v>472</v>
      </c>
      <c r="K50" s="981" t="s">
        <v>555</v>
      </c>
      <c r="L50" s="200"/>
      <c r="M50" s="196">
        <f t="shared" si="1"/>
        <v>3.3120920125361453</v>
      </c>
    </row>
    <row r="51" spans="1:13" ht="149.25" customHeight="1" x14ac:dyDescent="0.25">
      <c r="A51" s="171" t="s">
        <v>191</v>
      </c>
      <c r="B51" s="172" t="s">
        <v>105</v>
      </c>
      <c r="C51" s="184" t="s">
        <v>511</v>
      </c>
      <c r="D51" s="388" t="s">
        <v>363</v>
      </c>
      <c r="E51" s="388" t="s">
        <v>364</v>
      </c>
      <c r="F51" s="388" t="s">
        <v>363</v>
      </c>
      <c r="G51" s="388" t="s">
        <v>364</v>
      </c>
      <c r="H51" s="749">
        <v>107181.57</v>
      </c>
      <c r="I51" s="195">
        <f>финансир!L53</f>
        <v>107426.4</v>
      </c>
      <c r="J51" s="734" t="s">
        <v>473</v>
      </c>
      <c r="K51" s="993" t="s">
        <v>521</v>
      </c>
      <c r="L51" s="193"/>
      <c r="M51" s="196">
        <f t="shared" si="1"/>
        <v>1.0022842546531086</v>
      </c>
    </row>
    <row r="52" spans="1:13" ht="149.25" customHeight="1" x14ac:dyDescent="0.25">
      <c r="A52" s="171" t="s">
        <v>192</v>
      </c>
      <c r="B52" s="172" t="s">
        <v>306</v>
      </c>
      <c r="C52" s="184" t="s">
        <v>511</v>
      </c>
      <c r="D52" s="388" t="s">
        <v>363</v>
      </c>
      <c r="E52" s="388" t="s">
        <v>364</v>
      </c>
      <c r="F52" s="388" t="s">
        <v>363</v>
      </c>
      <c r="G52" s="388" t="s">
        <v>364</v>
      </c>
      <c r="H52" s="299">
        <v>85.669999999999987</v>
      </c>
      <c r="I52" s="195">
        <f>финансир!L54</f>
        <v>128.58000000000001</v>
      </c>
      <c r="J52" s="734" t="s">
        <v>49</v>
      </c>
      <c r="K52" s="993" t="s">
        <v>522</v>
      </c>
      <c r="L52" s="193"/>
      <c r="M52" s="196">
        <f t="shared" si="1"/>
        <v>1.5008754523170309</v>
      </c>
    </row>
    <row r="53" spans="1:13" ht="135.75" customHeight="1" x14ac:dyDescent="0.25">
      <c r="A53" s="171" t="s">
        <v>206</v>
      </c>
      <c r="B53" s="172" t="s">
        <v>307</v>
      </c>
      <c r="C53" s="184" t="s">
        <v>511</v>
      </c>
      <c r="D53" s="388" t="s">
        <v>363</v>
      </c>
      <c r="E53" s="388" t="s">
        <v>364</v>
      </c>
      <c r="F53" s="388" t="s">
        <v>363</v>
      </c>
      <c r="G53" s="388" t="s">
        <v>364</v>
      </c>
      <c r="H53" s="299">
        <v>500744.82</v>
      </c>
      <c r="I53" s="195">
        <f>финансир!L55</f>
        <v>630896.4</v>
      </c>
      <c r="J53" s="734" t="s">
        <v>426</v>
      </c>
      <c r="K53" s="993" t="s">
        <v>556</v>
      </c>
      <c r="L53" s="193"/>
      <c r="M53" s="196">
        <f t="shared" si="1"/>
        <v>1.2599159787613978</v>
      </c>
    </row>
    <row r="54" spans="1:13" ht="150" customHeight="1" x14ac:dyDescent="0.25">
      <c r="A54" s="171" t="s">
        <v>69</v>
      </c>
      <c r="B54" s="172" t="s">
        <v>193</v>
      </c>
      <c r="C54" s="184" t="s">
        <v>511</v>
      </c>
      <c r="D54" s="388" t="s">
        <v>363</v>
      </c>
      <c r="E54" s="388" t="s">
        <v>364</v>
      </c>
      <c r="F54" s="388" t="s">
        <v>363</v>
      </c>
      <c r="G54" s="388" t="s">
        <v>364</v>
      </c>
      <c r="H54" s="298">
        <v>15467.68</v>
      </c>
      <c r="I54" s="195">
        <f>финансир!L56</f>
        <v>23208.09</v>
      </c>
      <c r="J54" s="734" t="s">
        <v>427</v>
      </c>
      <c r="K54" s="993" t="s">
        <v>528</v>
      </c>
      <c r="L54" s="193"/>
      <c r="M54" s="196">
        <f t="shared" si="1"/>
        <v>1.5004247566538744</v>
      </c>
    </row>
    <row r="55" spans="1:13" ht="148.5" customHeight="1" x14ac:dyDescent="0.25">
      <c r="A55" s="171" t="s">
        <v>506</v>
      </c>
      <c r="B55" s="172" t="s">
        <v>308</v>
      </c>
      <c r="C55" s="184" t="s">
        <v>511</v>
      </c>
      <c r="D55" s="388" t="s">
        <v>363</v>
      </c>
      <c r="E55" s="388" t="s">
        <v>364</v>
      </c>
      <c r="F55" s="388" t="s">
        <v>363</v>
      </c>
      <c r="G55" s="388" t="s">
        <v>364</v>
      </c>
      <c r="H55" s="299">
        <v>178.81</v>
      </c>
      <c r="I55" s="195">
        <f>финансир!L57</f>
        <v>237.29</v>
      </c>
      <c r="J55" s="734" t="s">
        <v>474</v>
      </c>
      <c r="K55" s="984" t="s">
        <v>523</v>
      </c>
      <c r="L55" s="193"/>
      <c r="M55" s="196">
        <f t="shared" si="1"/>
        <v>1.3270510597841283</v>
      </c>
    </row>
    <row r="56" spans="1:13" ht="33.75" customHeight="1" x14ac:dyDescent="0.25">
      <c r="A56" s="173" t="s">
        <v>194</v>
      </c>
      <c r="B56" s="174" t="s">
        <v>195</v>
      </c>
      <c r="C56" s="212"/>
      <c r="D56" s="388"/>
      <c r="E56" s="388"/>
      <c r="F56" s="193"/>
      <c r="G56" s="193"/>
      <c r="H56" s="209">
        <f>H57+H58+H59</f>
        <v>9196.23</v>
      </c>
      <c r="I56" s="209">
        <f>I57+I58+I59</f>
        <v>13788.43</v>
      </c>
      <c r="J56" s="734"/>
      <c r="K56" s="984"/>
      <c r="L56" s="193"/>
      <c r="M56" s="196">
        <f>I56/H56</f>
        <v>1.499356801645892</v>
      </c>
    </row>
    <row r="57" spans="1:13" ht="207" customHeight="1" x14ac:dyDescent="0.25">
      <c r="A57" s="171" t="s">
        <v>108</v>
      </c>
      <c r="B57" s="737" t="s">
        <v>357</v>
      </c>
      <c r="C57" s="183" t="s">
        <v>441</v>
      </c>
      <c r="D57" s="388" t="s">
        <v>363</v>
      </c>
      <c r="E57" s="388" t="s">
        <v>364</v>
      </c>
      <c r="F57" s="388" t="s">
        <v>363</v>
      </c>
      <c r="G57" s="388" t="s">
        <v>364</v>
      </c>
      <c r="H57" s="299">
        <v>8749.5</v>
      </c>
      <c r="I57" s="195">
        <f>финансир!M59</f>
        <v>13200.36</v>
      </c>
      <c r="J57" s="314" t="s">
        <v>402</v>
      </c>
      <c r="K57" s="1018" t="s">
        <v>594</v>
      </c>
      <c r="L57" s="193"/>
      <c r="M57" s="196">
        <f t="shared" si="1"/>
        <v>1.508698782787588</v>
      </c>
    </row>
    <row r="58" spans="1:13" s="847" customFormat="1" ht="179.25" customHeight="1" x14ac:dyDescent="0.25">
      <c r="A58" s="171" t="s">
        <v>109</v>
      </c>
      <c r="B58" s="854" t="s">
        <v>403</v>
      </c>
      <c r="C58" s="848" t="s">
        <v>441</v>
      </c>
      <c r="D58" s="853" t="s">
        <v>363</v>
      </c>
      <c r="E58" s="853" t="s">
        <v>363</v>
      </c>
      <c r="F58" s="853" t="s">
        <v>363</v>
      </c>
      <c r="G58" s="853" t="s">
        <v>363</v>
      </c>
      <c r="H58" s="299">
        <v>446.73</v>
      </c>
      <c r="I58" s="850">
        <f>финансир!M60</f>
        <v>588.07000000000005</v>
      </c>
      <c r="J58" s="852" t="s">
        <v>475</v>
      </c>
      <c r="K58" s="993" t="s">
        <v>600</v>
      </c>
      <c r="L58" s="849"/>
      <c r="M58" s="851">
        <f t="shared" si="1"/>
        <v>1.3163879748393885</v>
      </c>
    </row>
    <row r="59" spans="1:13" ht="207.75" customHeight="1" x14ac:dyDescent="0.25">
      <c r="A59" s="171" t="s">
        <v>30</v>
      </c>
      <c r="B59" s="737" t="s">
        <v>45</v>
      </c>
      <c r="C59" s="183" t="s">
        <v>444</v>
      </c>
      <c r="D59" s="388" t="s">
        <v>366</v>
      </c>
      <c r="E59" s="388" t="s">
        <v>364</v>
      </c>
      <c r="F59" s="388" t="s">
        <v>366</v>
      </c>
      <c r="G59" s="388" t="s">
        <v>364</v>
      </c>
      <c r="H59" s="299">
        <v>0</v>
      </c>
      <c r="I59" s="195">
        <v>0</v>
      </c>
      <c r="J59" s="672" t="s">
        <v>118</v>
      </c>
      <c r="K59" s="1006" t="s">
        <v>548</v>
      </c>
      <c r="L59" s="193"/>
      <c r="M59" s="196"/>
    </row>
    <row r="60" spans="1:13" ht="42.75" customHeight="1" x14ac:dyDescent="0.25">
      <c r="A60" s="173" t="s">
        <v>139</v>
      </c>
      <c r="B60" s="174" t="s">
        <v>196</v>
      </c>
      <c r="C60" s="730"/>
      <c r="D60" s="193"/>
      <c r="E60" s="193"/>
      <c r="F60" s="193"/>
      <c r="G60" s="193"/>
      <c r="H60" s="209">
        <f>H61+H62+H63</f>
        <v>0</v>
      </c>
      <c r="I60" s="209">
        <f>I61+I62+I63</f>
        <v>0</v>
      </c>
      <c r="J60" s="314"/>
      <c r="K60" s="993"/>
      <c r="L60" s="193"/>
      <c r="M60" s="196" t="e">
        <f t="shared" si="1"/>
        <v>#DIV/0!</v>
      </c>
    </row>
    <row r="61" spans="1:13" ht="151.5" hidden="1" customHeight="1" x14ac:dyDescent="0.25">
      <c r="A61" s="176" t="s">
        <v>121</v>
      </c>
      <c r="B61" s="210" t="s">
        <v>359</v>
      </c>
      <c r="C61" s="750" t="s">
        <v>393</v>
      </c>
      <c r="D61" s="388" t="s">
        <v>363</v>
      </c>
      <c r="E61" s="388" t="s">
        <v>363</v>
      </c>
      <c r="F61" s="388" t="s">
        <v>363</v>
      </c>
      <c r="G61" s="388" t="s">
        <v>363</v>
      </c>
      <c r="H61" s="298"/>
      <c r="I61" s="211">
        <f>финансир!L63+финансир!M63</f>
        <v>0</v>
      </c>
      <c r="J61" s="734" t="s">
        <v>50</v>
      </c>
      <c r="K61" s="979" t="s">
        <v>43</v>
      </c>
      <c r="L61" s="212" t="s">
        <v>44</v>
      </c>
      <c r="M61" s="196" t="e">
        <f t="shared" si="1"/>
        <v>#DIV/0!</v>
      </c>
    </row>
    <row r="62" spans="1:13" s="399" customFormat="1" ht="393.75" customHeight="1" x14ac:dyDescent="0.25">
      <c r="A62" s="941" t="s">
        <v>128</v>
      </c>
      <c r="B62" s="935" t="s">
        <v>360</v>
      </c>
      <c r="C62" s="184" t="s">
        <v>445</v>
      </c>
      <c r="D62" s="187" t="s">
        <v>366</v>
      </c>
      <c r="E62" s="187" t="s">
        <v>366</v>
      </c>
      <c r="F62" s="187" t="s">
        <v>366</v>
      </c>
      <c r="G62" s="187" t="s">
        <v>366</v>
      </c>
      <c r="H62" s="298">
        <v>0</v>
      </c>
      <c r="I62" s="211">
        <f>финансир!L64+финансир!M64</f>
        <v>0</v>
      </c>
      <c r="J62" s="734" t="s">
        <v>476</v>
      </c>
      <c r="K62" s="973" t="s">
        <v>605</v>
      </c>
      <c r="L62" s="734"/>
      <c r="M62" s="196" t="e">
        <f t="shared" si="1"/>
        <v>#DIV/0!</v>
      </c>
    </row>
    <row r="63" spans="1:13" s="399" customFormat="1" ht="170.25" customHeight="1" x14ac:dyDescent="0.25">
      <c r="A63" s="941"/>
      <c r="B63" s="935"/>
      <c r="C63" s="270" t="s">
        <v>450</v>
      </c>
      <c r="D63" s="388" t="s">
        <v>364</v>
      </c>
      <c r="E63" s="388" t="s">
        <v>364</v>
      </c>
      <c r="F63" s="388" t="s">
        <v>364</v>
      </c>
      <c r="G63" s="388" t="s">
        <v>364</v>
      </c>
      <c r="H63" s="298">
        <v>0</v>
      </c>
      <c r="I63" s="211">
        <f>финансир!L65+финансир!M65</f>
        <v>0</v>
      </c>
      <c r="J63" s="734" t="s">
        <v>476</v>
      </c>
      <c r="K63" s="993" t="s">
        <v>619</v>
      </c>
      <c r="L63" s="738"/>
      <c r="M63" s="196" t="e">
        <f t="shared" si="1"/>
        <v>#DIV/0!</v>
      </c>
    </row>
    <row r="64" spans="1:13" ht="27" customHeight="1" x14ac:dyDescent="0.25">
      <c r="A64" s="899" t="s">
        <v>155</v>
      </c>
      <c r="B64" s="899"/>
      <c r="C64" s="730"/>
      <c r="D64" s="213"/>
      <c r="E64" s="230"/>
      <c r="F64" s="214"/>
      <c r="G64" s="214"/>
      <c r="H64" s="299"/>
      <c r="I64" s="195"/>
      <c r="J64" s="314"/>
      <c r="K64" s="964"/>
      <c r="L64" s="214"/>
      <c r="M64" s="196" t="e">
        <f t="shared" si="1"/>
        <v>#DIV/0!</v>
      </c>
    </row>
    <row r="65" spans="1:14" ht="143.25" customHeight="1" x14ac:dyDescent="0.25">
      <c r="A65" s="390"/>
      <c r="B65" s="737" t="s">
        <v>143</v>
      </c>
      <c r="C65" s="184" t="s">
        <v>446</v>
      </c>
      <c r="D65" s="213"/>
      <c r="E65" s="215"/>
      <c r="F65" s="216"/>
      <c r="G65" s="216"/>
      <c r="H65" s="299" t="s">
        <v>141</v>
      </c>
      <c r="I65" s="195" t="s">
        <v>141</v>
      </c>
      <c r="J65" s="751">
        <f>'Целевые индикаторы '!D8</f>
        <v>3.4</v>
      </c>
      <c r="K65" s="1007">
        <f>'Целевые индикаторы '!E8</f>
        <v>3.4</v>
      </c>
      <c r="L65" s="389" t="str">
        <f>'Целевые индикаторы '!G8</f>
        <v>За 9 месяцев 2018 года значение целевого индикатора выполнено</v>
      </c>
      <c r="M65" s="196" t="e">
        <f t="shared" si="1"/>
        <v>#VALUE!</v>
      </c>
    </row>
    <row r="66" spans="1:14" ht="144.75" customHeight="1" x14ac:dyDescent="0.25">
      <c r="A66" s="390"/>
      <c r="B66" s="737" t="s">
        <v>144</v>
      </c>
      <c r="C66" s="184" t="s">
        <v>446</v>
      </c>
      <c r="D66" s="213"/>
      <c r="E66" s="215"/>
      <c r="F66" s="216"/>
      <c r="G66" s="216"/>
      <c r="H66" s="299" t="s">
        <v>141</v>
      </c>
      <c r="I66" s="195" t="s">
        <v>141</v>
      </c>
      <c r="J66" s="212">
        <f>'Целевые индикаторы '!D9</f>
        <v>0.4</v>
      </c>
      <c r="K66" s="983">
        <f>'Целевые индикаторы '!E9</f>
        <v>0.4</v>
      </c>
      <c r="L66" s="389" t="str">
        <f>'Целевые индикаторы '!G9</f>
        <v>За 9 месяцев 2018 года значение целевого индикатора выполнено</v>
      </c>
      <c r="M66" s="196" t="e">
        <f t="shared" si="1"/>
        <v>#VALUE!</v>
      </c>
    </row>
    <row r="67" spans="1:14" ht="108" customHeight="1" x14ac:dyDescent="0.25">
      <c r="A67" s="390"/>
      <c r="B67" s="737" t="s">
        <v>156</v>
      </c>
      <c r="C67" s="184" t="s">
        <v>447</v>
      </c>
      <c r="D67" s="213"/>
      <c r="E67" s="215"/>
      <c r="F67" s="216"/>
      <c r="G67" s="216"/>
      <c r="H67" s="299" t="s">
        <v>141</v>
      </c>
      <c r="I67" s="195" t="s">
        <v>141</v>
      </c>
      <c r="J67" s="362">
        <f>'Целевые индикаторы '!D10</f>
        <v>99</v>
      </c>
      <c r="K67" s="987">
        <f>'Целевые индикаторы '!E10</f>
        <v>100</v>
      </c>
      <c r="L67" s="389" t="str">
        <f>'Целевые индикаторы '!G10</f>
        <v>За 9 месяцев 2018 года значение целевого индикатора выполнено</v>
      </c>
      <c r="M67" s="196" t="e">
        <f t="shared" si="1"/>
        <v>#VALUE!</v>
      </c>
      <c r="N67" s="168">
        <v>449578</v>
      </c>
    </row>
    <row r="68" spans="1:14" ht="108" customHeight="1" x14ac:dyDescent="0.25">
      <c r="A68" s="390"/>
      <c r="B68" s="737" t="s">
        <v>405</v>
      </c>
      <c r="C68" s="183" t="s">
        <v>444</v>
      </c>
      <c r="D68" s="213"/>
      <c r="E68" s="215"/>
      <c r="F68" s="216"/>
      <c r="G68" s="216"/>
      <c r="H68" s="299" t="s">
        <v>141</v>
      </c>
      <c r="I68" s="195" t="s">
        <v>141</v>
      </c>
      <c r="J68" s="362">
        <f>'Целевые индикаторы '!D11</f>
        <v>10315</v>
      </c>
      <c r="K68" s="1008">
        <f>'Целевые индикаторы '!E11</f>
        <v>0</v>
      </c>
      <c r="L68" s="389" t="str">
        <f>'Целевые индикаторы '!G11</f>
        <v>Мероприятие "Предоставление субсидий из областного бюджета Ульяновской области Фонду "Корпорация развития санаторно-курортного комплекса Ульяно-вской области" иключено постановле-нием Правительства Ульяновской области  от 26.09.2018 № 21/447-П</v>
      </c>
      <c r="M68" s="196"/>
      <c r="N68" s="168"/>
    </row>
    <row r="69" spans="1:14" ht="141" customHeight="1" x14ac:dyDescent="0.25">
      <c r="A69" s="390"/>
      <c r="B69" s="737" t="s">
        <v>237</v>
      </c>
      <c r="C69" s="183" t="s">
        <v>512</v>
      </c>
      <c r="D69" s="213"/>
      <c r="E69" s="215"/>
      <c r="F69" s="216"/>
      <c r="G69" s="216"/>
      <c r="H69" s="299"/>
      <c r="I69" s="195"/>
      <c r="J69" s="362">
        <f>'Целевые индикаторы '!D34</f>
        <v>60</v>
      </c>
      <c r="K69" s="987">
        <f>'Целевые индикаторы '!E34</f>
        <v>60</v>
      </c>
      <c r="L69" s="389" t="str">
        <f>'Целевые индикаторы '!G34</f>
        <v>За 9 месяцев 2018 года значение целевого индикатора выполнено</v>
      </c>
      <c r="M69" s="196" t="e">
        <f t="shared" si="1"/>
        <v>#DIV/0!</v>
      </c>
    </row>
    <row r="70" spans="1:14" ht="15.75" x14ac:dyDescent="0.25">
      <c r="A70" s="217">
        <v>2</v>
      </c>
      <c r="B70" s="218" t="s">
        <v>138</v>
      </c>
      <c r="C70" s="219"/>
      <c r="D70" s="220"/>
      <c r="E70" s="220"/>
      <c r="F70" s="220"/>
      <c r="G70" s="220"/>
      <c r="H70" s="301">
        <f>H71</f>
        <v>1443493.0703999999</v>
      </c>
      <c r="I70" s="189">
        <f>I71</f>
        <v>2088629.6300000004</v>
      </c>
      <c r="J70" s="221"/>
      <c r="K70" s="971"/>
      <c r="L70" s="222"/>
      <c r="M70" s="196">
        <f t="shared" si="1"/>
        <v>1.4469273686372666</v>
      </c>
    </row>
    <row r="71" spans="1:14" ht="35.25" customHeight="1" x14ac:dyDescent="0.25">
      <c r="A71" s="752" t="s">
        <v>197</v>
      </c>
      <c r="B71" s="407" t="s">
        <v>158</v>
      </c>
      <c r="C71" s="219"/>
      <c r="D71" s="220"/>
      <c r="E71" s="220"/>
      <c r="F71" s="220"/>
      <c r="G71" s="220"/>
      <c r="H71" s="301">
        <f>H72+H73+H74+H75+H76+H77+H78+H79+H80+H81+H82+H83+H84+H85+H86+H87+H88+H89+H90+H91+H92+H93+H94+H95+H96+H97</f>
        <v>1443493.0703999999</v>
      </c>
      <c r="I71" s="189">
        <f>I72+I73+I74+I75+I76+I77+I78+I79+I80+I81+I82+I83+I84+I85+I86+I87+I88+I89+I90+I91+I92+I93+I94+I95+I96+I97</f>
        <v>2088629.6300000004</v>
      </c>
      <c r="J71" s="221"/>
      <c r="K71" s="971"/>
      <c r="L71" s="222"/>
      <c r="M71" s="196">
        <f t="shared" si="1"/>
        <v>1.4469273686372666</v>
      </c>
      <c r="N71" s="177">
        <f>I70-финансир!M95-финансир!L95</f>
        <v>2073938.9200000004</v>
      </c>
    </row>
    <row r="72" spans="1:14" ht="143.25" customHeight="1" x14ac:dyDescent="0.25">
      <c r="A72" s="171" t="s">
        <v>270</v>
      </c>
      <c r="B72" s="172" t="s">
        <v>309</v>
      </c>
      <c r="C72" s="184" t="s">
        <v>511</v>
      </c>
      <c r="D72" s="388" t="s">
        <v>363</v>
      </c>
      <c r="E72" s="388" t="s">
        <v>364</v>
      </c>
      <c r="F72" s="388" t="s">
        <v>363</v>
      </c>
      <c r="G72" s="388" t="s">
        <v>364</v>
      </c>
      <c r="H72" s="298">
        <v>169755</v>
      </c>
      <c r="I72" s="195">
        <f>финансир!M70</f>
        <v>234598.71</v>
      </c>
      <c r="J72" s="308" t="s">
        <v>428</v>
      </c>
      <c r="K72" s="993" t="s">
        <v>524</v>
      </c>
      <c r="L72" s="193"/>
      <c r="M72" s="196">
        <f t="shared" si="1"/>
        <v>1.3819840947247504</v>
      </c>
    </row>
    <row r="73" spans="1:14" ht="101.25" customHeight="1" x14ac:dyDescent="0.25">
      <c r="A73" s="171" t="s">
        <v>271</v>
      </c>
      <c r="B73" s="172" t="s">
        <v>310</v>
      </c>
      <c r="C73" s="184" t="s">
        <v>448</v>
      </c>
      <c r="D73" s="388" t="s">
        <v>363</v>
      </c>
      <c r="E73" s="388" t="s">
        <v>366</v>
      </c>
      <c r="F73" s="388" t="s">
        <v>363</v>
      </c>
      <c r="G73" s="388" t="s">
        <v>366</v>
      </c>
      <c r="H73" s="298">
        <v>1400</v>
      </c>
      <c r="I73" s="195">
        <f>финансир!M71</f>
        <v>2100</v>
      </c>
      <c r="J73" s="734" t="s">
        <v>477</v>
      </c>
      <c r="K73" s="993" t="s">
        <v>557</v>
      </c>
      <c r="L73" s="212" t="s">
        <v>384</v>
      </c>
      <c r="M73" s="196">
        <f t="shared" si="1"/>
        <v>1.5</v>
      </c>
    </row>
    <row r="74" spans="1:14" s="399" customFormat="1" ht="101.25" customHeight="1" x14ac:dyDescent="0.25">
      <c r="A74" s="171" t="s">
        <v>272</v>
      </c>
      <c r="B74" s="172" t="s">
        <v>110</v>
      </c>
      <c r="C74" s="184" t="s">
        <v>448</v>
      </c>
      <c r="D74" s="787" t="s">
        <v>363</v>
      </c>
      <c r="E74" s="787" t="s">
        <v>366</v>
      </c>
      <c r="F74" s="787" t="s">
        <v>363</v>
      </c>
      <c r="G74" s="787" t="s">
        <v>366</v>
      </c>
      <c r="H74" s="298">
        <v>1936.8</v>
      </c>
      <c r="I74" s="195">
        <f>финансир!M72</f>
        <v>2325.23</v>
      </c>
      <c r="J74" s="308" t="s">
        <v>478</v>
      </c>
      <c r="K74" s="993" t="s">
        <v>558</v>
      </c>
      <c r="L74" s="210" t="s">
        <v>92</v>
      </c>
      <c r="M74" s="196">
        <f t="shared" si="1"/>
        <v>1.2005524576621232</v>
      </c>
    </row>
    <row r="75" spans="1:14" s="399" customFormat="1" ht="121.5" customHeight="1" x14ac:dyDescent="0.25">
      <c r="A75" s="171" t="s">
        <v>273</v>
      </c>
      <c r="B75" s="172" t="s">
        <v>311</v>
      </c>
      <c r="C75" s="184" t="s">
        <v>448</v>
      </c>
      <c r="D75" s="787" t="s">
        <v>363</v>
      </c>
      <c r="E75" s="787" t="s">
        <v>364</v>
      </c>
      <c r="F75" s="787" t="s">
        <v>363</v>
      </c>
      <c r="G75" s="787" t="s">
        <v>364</v>
      </c>
      <c r="H75" s="298">
        <v>2879.13</v>
      </c>
      <c r="I75" s="195">
        <f>финансир!M73</f>
        <v>1303.95</v>
      </c>
      <c r="J75" s="308" t="s">
        <v>479</v>
      </c>
      <c r="K75" s="993" t="s">
        <v>559</v>
      </c>
      <c r="L75" s="210" t="s">
        <v>10</v>
      </c>
      <c r="M75" s="196">
        <f t="shared" si="1"/>
        <v>0.45289722937137261</v>
      </c>
    </row>
    <row r="76" spans="1:14" ht="123" customHeight="1" x14ac:dyDescent="0.25">
      <c r="A76" s="171" t="s">
        <v>274</v>
      </c>
      <c r="B76" s="172" t="s">
        <v>112</v>
      </c>
      <c r="C76" s="184" t="s">
        <v>448</v>
      </c>
      <c r="D76" s="388" t="s">
        <v>363</v>
      </c>
      <c r="E76" s="388" t="s">
        <v>364</v>
      </c>
      <c r="F76" s="388" t="s">
        <v>363</v>
      </c>
      <c r="G76" s="388" t="s">
        <v>364</v>
      </c>
      <c r="H76" s="298">
        <v>0</v>
      </c>
      <c r="I76" s="195">
        <f>финансир!M74</f>
        <v>0</v>
      </c>
      <c r="J76" s="223" t="s">
        <v>480</v>
      </c>
      <c r="K76" s="993" t="s">
        <v>560</v>
      </c>
      <c r="L76" s="390"/>
      <c r="M76" s="196" t="e">
        <f t="shared" si="1"/>
        <v>#DIV/0!</v>
      </c>
    </row>
    <row r="77" spans="1:14" ht="108.75" customHeight="1" x14ac:dyDescent="0.25">
      <c r="A77" s="171" t="s">
        <v>106</v>
      </c>
      <c r="B77" s="172" t="s">
        <v>113</v>
      </c>
      <c r="C77" s="184" t="s">
        <v>448</v>
      </c>
      <c r="D77" s="388" t="s">
        <v>365</v>
      </c>
      <c r="E77" s="388" t="s">
        <v>365</v>
      </c>
      <c r="F77" s="388" t="s">
        <v>365</v>
      </c>
      <c r="G77" s="388" t="s">
        <v>365</v>
      </c>
      <c r="H77" s="298">
        <v>613.6</v>
      </c>
      <c r="I77" s="195">
        <f>финансир!M75</f>
        <v>680.1</v>
      </c>
      <c r="J77" s="308" t="s">
        <v>481</v>
      </c>
      <c r="K77" s="993" t="s">
        <v>561</v>
      </c>
      <c r="L77" s="210" t="s">
        <v>9</v>
      </c>
      <c r="M77" s="196">
        <f t="shared" si="1"/>
        <v>1.1083767926988266</v>
      </c>
    </row>
    <row r="78" spans="1:14" ht="150" customHeight="1" x14ac:dyDescent="0.25">
      <c r="A78" s="171" t="s">
        <v>107</v>
      </c>
      <c r="B78" s="172" t="s">
        <v>314</v>
      </c>
      <c r="C78" s="184" t="s">
        <v>511</v>
      </c>
      <c r="D78" s="388" t="s">
        <v>363</v>
      </c>
      <c r="E78" s="388" t="s">
        <v>366</v>
      </c>
      <c r="F78" s="388" t="s">
        <v>363</v>
      </c>
      <c r="G78" s="388" t="s">
        <v>366</v>
      </c>
      <c r="H78" s="300">
        <v>96829</v>
      </c>
      <c r="I78" s="195">
        <f>финансир!M76</f>
        <v>135525.13</v>
      </c>
      <c r="J78" s="308" t="s">
        <v>429</v>
      </c>
      <c r="K78" s="993" t="s">
        <v>530</v>
      </c>
      <c r="L78" s="193"/>
      <c r="M78" s="196">
        <f t="shared" si="1"/>
        <v>1.3996336841235582</v>
      </c>
    </row>
    <row r="79" spans="1:14" ht="150" customHeight="1" x14ac:dyDescent="0.25">
      <c r="A79" s="224" t="s">
        <v>153</v>
      </c>
      <c r="B79" s="225" t="s">
        <v>22</v>
      </c>
      <c r="C79" s="184" t="s">
        <v>511</v>
      </c>
      <c r="D79" s="388" t="s">
        <v>363</v>
      </c>
      <c r="E79" s="388" t="s">
        <v>364</v>
      </c>
      <c r="F79" s="388" t="s">
        <v>363</v>
      </c>
      <c r="G79" s="388" t="s">
        <v>364</v>
      </c>
      <c r="H79" s="298">
        <v>232.84</v>
      </c>
      <c r="I79" s="195">
        <f>финансир!M77</f>
        <v>297.69</v>
      </c>
      <c r="J79" s="308" t="s">
        <v>482</v>
      </c>
      <c r="K79" s="993" t="s">
        <v>601</v>
      </c>
      <c r="L79" s="193"/>
      <c r="M79" s="196">
        <f t="shared" si="1"/>
        <v>1.2785174368665178</v>
      </c>
    </row>
    <row r="80" spans="1:14" ht="150" customHeight="1" x14ac:dyDescent="0.25">
      <c r="A80" s="224" t="s">
        <v>358</v>
      </c>
      <c r="B80" s="225" t="s">
        <v>316</v>
      </c>
      <c r="C80" s="184" t="s">
        <v>511</v>
      </c>
      <c r="D80" s="388" t="s">
        <v>363</v>
      </c>
      <c r="E80" s="388" t="s">
        <v>366</v>
      </c>
      <c r="F80" s="388" t="s">
        <v>363</v>
      </c>
      <c r="G80" s="388" t="s">
        <v>366</v>
      </c>
      <c r="H80" s="300">
        <v>22190</v>
      </c>
      <c r="I80" s="195">
        <f>финансир!M78</f>
        <v>23589.94</v>
      </c>
      <c r="J80" s="308" t="s">
        <v>483</v>
      </c>
      <c r="K80" s="993" t="s">
        <v>602</v>
      </c>
      <c r="L80" s="193"/>
      <c r="M80" s="196">
        <f t="shared" si="1"/>
        <v>1.0630887787291572</v>
      </c>
    </row>
    <row r="81" spans="1:14" s="399" customFormat="1" ht="131.25" customHeight="1" x14ac:dyDescent="0.25">
      <c r="A81" s="224" t="s">
        <v>361</v>
      </c>
      <c r="B81" s="225" t="s">
        <v>317</v>
      </c>
      <c r="C81" s="184" t="s">
        <v>448</v>
      </c>
      <c r="D81" s="787" t="s">
        <v>364</v>
      </c>
      <c r="E81" s="787" t="s">
        <v>364</v>
      </c>
      <c r="F81" s="787" t="s">
        <v>364</v>
      </c>
      <c r="G81" s="787" t="s">
        <v>364</v>
      </c>
      <c r="H81" s="298">
        <v>300</v>
      </c>
      <c r="I81" s="195">
        <f>финансир!M79</f>
        <v>300</v>
      </c>
      <c r="J81" s="308" t="s">
        <v>484</v>
      </c>
      <c r="K81" s="981" t="s">
        <v>509</v>
      </c>
      <c r="L81" s="788"/>
      <c r="M81" s="196">
        <f t="shared" si="1"/>
        <v>1</v>
      </c>
    </row>
    <row r="82" spans="1:14" ht="149.25" customHeight="1" x14ac:dyDescent="0.25">
      <c r="A82" s="224" t="s">
        <v>93</v>
      </c>
      <c r="B82" s="225" t="s">
        <v>114</v>
      </c>
      <c r="C82" s="184" t="s">
        <v>511</v>
      </c>
      <c r="D82" s="388" t="s">
        <v>363</v>
      </c>
      <c r="E82" s="388" t="s">
        <v>364</v>
      </c>
      <c r="F82" s="388" t="s">
        <v>363</v>
      </c>
      <c r="G82" s="388" t="s">
        <v>364</v>
      </c>
      <c r="H82" s="298">
        <v>371024.40039999998</v>
      </c>
      <c r="I82" s="195">
        <f>финансир!M80+финансир!L80</f>
        <v>558203.38</v>
      </c>
      <c r="J82" s="308" t="s">
        <v>430</v>
      </c>
      <c r="K82" s="993" t="s">
        <v>603</v>
      </c>
      <c r="L82" s="193"/>
      <c r="M82" s="196">
        <f t="shared" si="1"/>
        <v>1.5044923713863645</v>
      </c>
    </row>
    <row r="83" spans="1:14" ht="138" customHeight="1" x14ac:dyDescent="0.25">
      <c r="A83" s="224" t="s">
        <v>160</v>
      </c>
      <c r="B83" s="225" t="s">
        <v>115</v>
      </c>
      <c r="C83" s="184" t="s">
        <v>448</v>
      </c>
      <c r="D83" s="388" t="s">
        <v>363</v>
      </c>
      <c r="E83" s="388" t="s">
        <v>364</v>
      </c>
      <c r="F83" s="388" t="s">
        <v>363</v>
      </c>
      <c r="G83" s="388" t="s">
        <v>364</v>
      </c>
      <c r="H83" s="299">
        <v>125.96000000000001</v>
      </c>
      <c r="I83" s="195">
        <f>финансир!M81</f>
        <v>180.64</v>
      </c>
      <c r="J83" s="308" t="s">
        <v>485</v>
      </c>
      <c r="K83" s="993" t="s">
        <v>537</v>
      </c>
      <c r="L83" s="193"/>
      <c r="M83" s="196">
        <f t="shared" si="1"/>
        <v>1.4341060654175928</v>
      </c>
    </row>
    <row r="84" spans="1:14" ht="378" customHeight="1" x14ac:dyDescent="0.25">
      <c r="A84" s="224" t="s">
        <v>161</v>
      </c>
      <c r="B84" s="225" t="s">
        <v>318</v>
      </c>
      <c r="C84" s="184" t="s">
        <v>448</v>
      </c>
      <c r="D84" s="388" t="s">
        <v>363</v>
      </c>
      <c r="E84" s="388" t="s">
        <v>364</v>
      </c>
      <c r="F84" s="388" t="s">
        <v>363</v>
      </c>
      <c r="G84" s="388" t="s">
        <v>364</v>
      </c>
      <c r="H84" s="298">
        <v>144096</v>
      </c>
      <c r="I84" s="195">
        <f>финансир!M82</f>
        <v>155688.54</v>
      </c>
      <c r="J84" s="308" t="s">
        <v>486</v>
      </c>
      <c r="K84" s="855" t="s">
        <v>604</v>
      </c>
      <c r="L84" s="193"/>
      <c r="M84" s="196">
        <f t="shared" ref="M84:M135" si="2">I84/H84</f>
        <v>1.0804501165889409</v>
      </c>
      <c r="N84" s="226"/>
    </row>
    <row r="85" spans="1:14" ht="147" customHeight="1" x14ac:dyDescent="0.25">
      <c r="A85" s="224" t="s">
        <v>162</v>
      </c>
      <c r="B85" s="225" t="s">
        <v>319</v>
      </c>
      <c r="C85" s="184" t="s">
        <v>511</v>
      </c>
      <c r="D85" s="388" t="s">
        <v>363</v>
      </c>
      <c r="E85" s="388" t="s">
        <v>366</v>
      </c>
      <c r="F85" s="388" t="s">
        <v>363</v>
      </c>
      <c r="G85" s="388" t="s">
        <v>366</v>
      </c>
      <c r="H85" s="299">
        <v>1168.0999999999999</v>
      </c>
      <c r="I85" s="195">
        <f>финансир!M83</f>
        <v>1606.44</v>
      </c>
      <c r="J85" s="308" t="s">
        <v>431</v>
      </c>
      <c r="K85" s="993" t="s">
        <v>534</v>
      </c>
      <c r="L85" s="193"/>
      <c r="M85" s="196">
        <f t="shared" si="2"/>
        <v>1.375258967554148</v>
      </c>
    </row>
    <row r="86" spans="1:14" ht="147" customHeight="1" x14ac:dyDescent="0.25">
      <c r="A86" s="224" t="s">
        <v>163</v>
      </c>
      <c r="B86" s="225" t="s">
        <v>116</v>
      </c>
      <c r="C86" s="184" t="s">
        <v>511</v>
      </c>
      <c r="D86" s="388" t="s">
        <v>363</v>
      </c>
      <c r="E86" s="388" t="s">
        <v>364</v>
      </c>
      <c r="F86" s="388" t="s">
        <v>363</v>
      </c>
      <c r="G86" s="388" t="s">
        <v>364</v>
      </c>
      <c r="H86" s="298">
        <v>967.5</v>
      </c>
      <c r="I86" s="195">
        <f>финансир!M84</f>
        <v>1018.35</v>
      </c>
      <c r="J86" s="227" t="s">
        <v>487</v>
      </c>
      <c r="K86" s="993" t="s">
        <v>535</v>
      </c>
      <c r="L86" s="193"/>
      <c r="M86" s="196">
        <f t="shared" si="2"/>
        <v>1.0525581395348838</v>
      </c>
    </row>
    <row r="87" spans="1:14" ht="147" customHeight="1" x14ac:dyDescent="0.25">
      <c r="A87" s="224" t="s">
        <v>164</v>
      </c>
      <c r="B87" s="225" t="s">
        <v>320</v>
      </c>
      <c r="C87" s="184" t="s">
        <v>511</v>
      </c>
      <c r="D87" s="388" t="s">
        <v>363</v>
      </c>
      <c r="E87" s="388" t="s">
        <v>364</v>
      </c>
      <c r="F87" s="388" t="s">
        <v>363</v>
      </c>
      <c r="G87" s="388" t="s">
        <v>364</v>
      </c>
      <c r="H87" s="299">
        <v>1833.85</v>
      </c>
      <c r="I87" s="195">
        <f>финансир!L85</f>
        <v>2509.71</v>
      </c>
      <c r="J87" s="308" t="s">
        <v>488</v>
      </c>
      <c r="K87" s="993" t="s">
        <v>531</v>
      </c>
      <c r="L87" s="193"/>
      <c r="M87" s="228">
        <f t="shared" si="2"/>
        <v>1.3685470458325382</v>
      </c>
    </row>
    <row r="88" spans="1:14" s="399" customFormat="1" ht="147" customHeight="1" x14ac:dyDescent="0.25">
      <c r="A88" s="224" t="s">
        <v>165</v>
      </c>
      <c r="B88" s="225" t="s">
        <v>321</v>
      </c>
      <c r="C88" s="184" t="s">
        <v>511</v>
      </c>
      <c r="D88" s="845" t="s">
        <v>363</v>
      </c>
      <c r="E88" s="845" t="s">
        <v>364</v>
      </c>
      <c r="F88" s="845" t="s">
        <v>363</v>
      </c>
      <c r="G88" s="845" t="s">
        <v>364</v>
      </c>
      <c r="H88" s="298">
        <v>209995.98</v>
      </c>
      <c r="I88" s="195">
        <f>финансир!L86</f>
        <v>312002.03000000003</v>
      </c>
      <c r="J88" s="308" t="s">
        <v>432</v>
      </c>
      <c r="K88" s="993" t="s">
        <v>574</v>
      </c>
      <c r="L88" s="193"/>
      <c r="M88" s="228">
        <f t="shared" si="2"/>
        <v>1.4857523939267789</v>
      </c>
      <c r="N88" s="226"/>
    </row>
    <row r="89" spans="1:14" ht="147" customHeight="1" x14ac:dyDescent="0.25">
      <c r="A89" s="224" t="s">
        <v>166</v>
      </c>
      <c r="B89" s="225" t="s">
        <v>322</v>
      </c>
      <c r="C89" s="184" t="s">
        <v>511</v>
      </c>
      <c r="D89" s="388" t="s">
        <v>364</v>
      </c>
      <c r="E89" s="388" t="s">
        <v>364</v>
      </c>
      <c r="F89" s="388" t="s">
        <v>364</v>
      </c>
      <c r="G89" s="388" t="s">
        <v>364</v>
      </c>
      <c r="H89" s="298">
        <v>0</v>
      </c>
      <c r="I89" s="195">
        <f>финансир!L87</f>
        <v>0</v>
      </c>
      <c r="J89" s="728" t="s">
        <v>118</v>
      </c>
      <c r="K89" s="984" t="s">
        <v>562</v>
      </c>
      <c r="L89" s="197"/>
      <c r="M89" s="228" t="e">
        <f t="shared" si="2"/>
        <v>#DIV/0!</v>
      </c>
    </row>
    <row r="90" spans="1:14" ht="147" customHeight="1" x14ac:dyDescent="0.25">
      <c r="A90" s="224" t="s">
        <v>167</v>
      </c>
      <c r="B90" s="225" t="s">
        <v>323</v>
      </c>
      <c r="C90" s="184" t="s">
        <v>511</v>
      </c>
      <c r="D90" s="388" t="s">
        <v>364</v>
      </c>
      <c r="E90" s="388" t="s">
        <v>364</v>
      </c>
      <c r="F90" s="388" t="s">
        <v>364</v>
      </c>
      <c r="G90" s="388" t="s">
        <v>364</v>
      </c>
      <c r="H90" s="298">
        <v>0</v>
      </c>
      <c r="I90" s="195">
        <f>финансир!L88</f>
        <v>0</v>
      </c>
      <c r="J90" s="728" t="s">
        <v>118</v>
      </c>
      <c r="K90" s="984" t="s">
        <v>562</v>
      </c>
      <c r="L90" s="197"/>
      <c r="M90" s="228" t="e">
        <f t="shared" si="2"/>
        <v>#DIV/0!</v>
      </c>
    </row>
    <row r="91" spans="1:14" ht="147" customHeight="1" x14ac:dyDescent="0.25">
      <c r="A91" s="224" t="s">
        <v>168</v>
      </c>
      <c r="B91" s="225" t="s">
        <v>324</v>
      </c>
      <c r="C91" s="184" t="s">
        <v>511</v>
      </c>
      <c r="D91" s="388" t="s">
        <v>363</v>
      </c>
      <c r="E91" s="388" t="s">
        <v>364</v>
      </c>
      <c r="F91" s="388" t="s">
        <v>363</v>
      </c>
      <c r="G91" s="388" t="s">
        <v>364</v>
      </c>
      <c r="H91" s="300">
        <v>18640.03</v>
      </c>
      <c r="I91" s="195">
        <f>финансир!L89</f>
        <v>28062.86</v>
      </c>
      <c r="J91" s="308" t="s">
        <v>489</v>
      </c>
      <c r="K91" s="984" t="s">
        <v>563</v>
      </c>
      <c r="L91" s="193"/>
      <c r="M91" s="228">
        <f t="shared" si="2"/>
        <v>1.5055158173028693</v>
      </c>
    </row>
    <row r="92" spans="1:14" s="399" customFormat="1" ht="99.75" customHeight="1" x14ac:dyDescent="0.25">
      <c r="A92" s="224" t="s">
        <v>169</v>
      </c>
      <c r="B92" s="225" t="s">
        <v>325</v>
      </c>
      <c r="C92" s="184" t="s">
        <v>448</v>
      </c>
      <c r="D92" s="388" t="s">
        <v>363</v>
      </c>
      <c r="E92" s="388" t="s">
        <v>364</v>
      </c>
      <c r="F92" s="388" t="s">
        <v>363</v>
      </c>
      <c r="G92" s="388" t="s">
        <v>364</v>
      </c>
      <c r="H92" s="299">
        <v>3525.1</v>
      </c>
      <c r="I92" s="195">
        <f>финансир!L90</f>
        <v>5930.37</v>
      </c>
      <c r="J92" s="308" t="s">
        <v>490</v>
      </c>
      <c r="K92" s="993" t="s">
        <v>564</v>
      </c>
      <c r="L92" s="229"/>
      <c r="M92" s="228">
        <f t="shared" si="2"/>
        <v>1.6823267425037587</v>
      </c>
    </row>
    <row r="93" spans="1:14" s="399" customFormat="1" ht="99.75" customHeight="1" x14ac:dyDescent="0.25">
      <c r="A93" s="224" t="s">
        <v>170</v>
      </c>
      <c r="B93" s="225" t="s">
        <v>326</v>
      </c>
      <c r="C93" s="184" t="s">
        <v>448</v>
      </c>
      <c r="D93" s="388" t="s">
        <v>364</v>
      </c>
      <c r="E93" s="388" t="s">
        <v>364</v>
      </c>
      <c r="F93" s="388" t="s">
        <v>364</v>
      </c>
      <c r="G93" s="388" t="s">
        <v>364</v>
      </c>
      <c r="H93" s="300">
        <v>0</v>
      </c>
      <c r="I93" s="195">
        <f>финансир!L91</f>
        <v>0</v>
      </c>
      <c r="J93" s="308" t="s">
        <v>201</v>
      </c>
      <c r="K93" s="984" t="s">
        <v>565</v>
      </c>
      <c r="L93" s="193"/>
      <c r="M93" s="228" t="e">
        <f t="shared" si="2"/>
        <v>#DIV/0!</v>
      </c>
    </row>
    <row r="94" spans="1:14" s="399" customFormat="1" ht="99.75" customHeight="1" x14ac:dyDescent="0.25">
      <c r="A94" s="224" t="s">
        <v>171</v>
      </c>
      <c r="B94" s="225" t="s">
        <v>408</v>
      </c>
      <c r="C94" s="184" t="s">
        <v>511</v>
      </c>
      <c r="D94" s="388" t="s">
        <v>363</v>
      </c>
      <c r="E94" s="388" t="s">
        <v>364</v>
      </c>
      <c r="F94" s="388" t="s">
        <v>363</v>
      </c>
      <c r="G94" s="388" t="s">
        <v>364</v>
      </c>
      <c r="H94" s="300">
        <v>21107.200000000001</v>
      </c>
      <c r="I94" s="195">
        <f>финансир!L92</f>
        <v>62754.21</v>
      </c>
      <c r="J94" s="308" t="s">
        <v>507</v>
      </c>
      <c r="K94" s="984" t="s">
        <v>536</v>
      </c>
      <c r="L94" s="193"/>
      <c r="M94" s="228"/>
    </row>
    <row r="95" spans="1:14" ht="149.25" customHeight="1" x14ac:dyDescent="0.25">
      <c r="A95" s="224" t="s">
        <v>172</v>
      </c>
      <c r="B95" s="225" t="s">
        <v>111</v>
      </c>
      <c r="C95" s="184" t="s">
        <v>448</v>
      </c>
      <c r="D95" s="388" t="s">
        <v>363</v>
      </c>
      <c r="E95" s="388" t="s">
        <v>366</v>
      </c>
      <c r="F95" s="388" t="s">
        <v>363</v>
      </c>
      <c r="G95" s="388" t="s">
        <v>366</v>
      </c>
      <c r="H95" s="298">
        <v>8498.630000000001</v>
      </c>
      <c r="I95" s="195">
        <f>финансир!M93</f>
        <v>12273.87</v>
      </c>
      <c r="J95" s="308" t="s">
        <v>491</v>
      </c>
      <c r="K95" s="993" t="s">
        <v>566</v>
      </c>
      <c r="L95" s="193"/>
      <c r="M95" s="228">
        <f t="shared" si="2"/>
        <v>1.4442174797585021</v>
      </c>
    </row>
    <row r="96" spans="1:14" ht="99.75" customHeight="1" x14ac:dyDescent="0.25">
      <c r="A96" s="224" t="s">
        <v>173</v>
      </c>
      <c r="B96" s="225" t="s">
        <v>312</v>
      </c>
      <c r="C96" s="184" t="s">
        <v>448</v>
      </c>
      <c r="D96" s="388" t="s">
        <v>363</v>
      </c>
      <c r="E96" s="388" t="s">
        <v>364</v>
      </c>
      <c r="F96" s="388" t="s">
        <v>363</v>
      </c>
      <c r="G96" s="388" t="s">
        <v>364</v>
      </c>
      <c r="H96" s="298">
        <v>355454.15</v>
      </c>
      <c r="I96" s="195">
        <f>финансир!M94</f>
        <v>532987.77</v>
      </c>
      <c r="J96" s="308" t="s">
        <v>433</v>
      </c>
      <c r="K96" s="993" t="s">
        <v>567</v>
      </c>
      <c r="L96" s="193"/>
      <c r="M96" s="228">
        <f t="shared" si="2"/>
        <v>1.4994557525914383</v>
      </c>
    </row>
    <row r="97" spans="1:13" ht="147.75" customHeight="1" x14ac:dyDescent="0.25">
      <c r="A97" s="224" t="s">
        <v>174</v>
      </c>
      <c r="B97" s="225" t="s">
        <v>313</v>
      </c>
      <c r="C97" s="184" t="s">
        <v>511</v>
      </c>
      <c r="D97" s="388" t="s">
        <v>363</v>
      </c>
      <c r="E97" s="388" t="s">
        <v>364</v>
      </c>
      <c r="F97" s="388" t="s">
        <v>363</v>
      </c>
      <c r="G97" s="388" t="s">
        <v>364</v>
      </c>
      <c r="H97" s="298">
        <v>10919.8</v>
      </c>
      <c r="I97" s="195">
        <f>финансир!M95</f>
        <v>14690.71</v>
      </c>
      <c r="J97" s="308" t="s">
        <v>202</v>
      </c>
      <c r="K97" s="993" t="s">
        <v>568</v>
      </c>
      <c r="L97" s="193"/>
      <c r="M97" s="228">
        <f t="shared" si="2"/>
        <v>1.3453277532555541</v>
      </c>
    </row>
    <row r="98" spans="1:13" ht="15" customHeight="1" x14ac:dyDescent="0.25">
      <c r="A98" s="899" t="s">
        <v>157</v>
      </c>
      <c r="B98" s="899"/>
      <c r="C98" s="212"/>
      <c r="D98" s="245"/>
      <c r="E98" s="230"/>
      <c r="F98" s="214"/>
      <c r="G98" s="214"/>
      <c r="H98" s="302"/>
      <c r="I98" s="214"/>
      <c r="J98" s="314"/>
      <c r="K98" s="964"/>
      <c r="L98" s="214"/>
      <c r="M98" s="196" t="e">
        <f t="shared" si="2"/>
        <v>#DIV/0!</v>
      </c>
    </row>
    <row r="99" spans="1:13" ht="111.75" customHeight="1" x14ac:dyDescent="0.25">
      <c r="A99" s="390"/>
      <c r="B99" s="737" t="s">
        <v>347</v>
      </c>
      <c r="C99" s="184" t="s">
        <v>47</v>
      </c>
      <c r="D99" s="245"/>
      <c r="E99" s="231"/>
      <c r="F99" s="232"/>
      <c r="G99" s="232"/>
      <c r="H99" s="233" t="s">
        <v>141</v>
      </c>
      <c r="I99" s="233" t="s">
        <v>141</v>
      </c>
      <c r="J99" s="315">
        <f>'Целевые индикаторы '!D14</f>
        <v>0.879</v>
      </c>
      <c r="K99" s="985">
        <f>'Целевые индикаторы '!E14</f>
        <v>0.87949999999999995</v>
      </c>
      <c r="L99" s="389" t="str">
        <f>'Целевые индикаторы '!G14</f>
        <v>За 9 месяцев 2018 года значение целевого индикатора выполнено</v>
      </c>
      <c r="M99" s="196" t="e">
        <f t="shared" si="2"/>
        <v>#VALUE!</v>
      </c>
    </row>
    <row r="100" spans="1:13" ht="140.25" customHeight="1" x14ac:dyDescent="0.25">
      <c r="A100" s="390"/>
      <c r="B100" s="737" t="s">
        <v>236</v>
      </c>
      <c r="C100" s="183" t="s">
        <v>512</v>
      </c>
      <c r="D100" s="245"/>
      <c r="E100" s="231"/>
      <c r="F100" s="232"/>
      <c r="G100" s="232"/>
      <c r="H100" s="233" t="s">
        <v>141</v>
      </c>
      <c r="I100" s="233" t="s">
        <v>141</v>
      </c>
      <c r="J100" s="316">
        <f>'Целевые индикаторы '!D35</f>
        <v>77</v>
      </c>
      <c r="K100" s="1005">
        <f>'Целевые индикаторы '!E35</f>
        <v>77</v>
      </c>
      <c r="L100" s="389" t="str">
        <f>'Целевые индикаторы '!G35</f>
        <v>За 9 месяцев 2018 года значение целевого индикатора выполнено</v>
      </c>
      <c r="M100" s="196" t="e">
        <f t="shared" si="2"/>
        <v>#VALUE!</v>
      </c>
    </row>
    <row r="101" spans="1:13" ht="19.5" customHeight="1" x14ac:dyDescent="0.3">
      <c r="A101" s="234" t="s">
        <v>139</v>
      </c>
      <c r="B101" s="235" t="s">
        <v>275</v>
      </c>
      <c r="C101" s="212"/>
      <c r="D101" s="236"/>
      <c r="E101" s="236"/>
      <c r="F101" s="236"/>
      <c r="G101" s="237"/>
      <c r="H101" s="238">
        <f>H102+H121</f>
        <v>2283.4</v>
      </c>
      <c r="I101" s="238">
        <f>I102+I121</f>
        <v>5528.4335999999994</v>
      </c>
      <c r="J101" s="239"/>
      <c r="K101" s="963"/>
      <c r="L101" s="240"/>
      <c r="M101" s="196">
        <f t="shared" si="2"/>
        <v>2.4211411053691858</v>
      </c>
    </row>
    <row r="102" spans="1:13" ht="92.25" customHeight="1" x14ac:dyDescent="0.3">
      <c r="A102" s="397" t="s">
        <v>159</v>
      </c>
      <c r="B102" s="407" t="s">
        <v>198</v>
      </c>
      <c r="C102" s="212"/>
      <c r="D102" s="236"/>
      <c r="E102" s="236"/>
      <c r="F102" s="236"/>
      <c r="G102" s="237"/>
      <c r="H102" s="238">
        <f>H103+H106+H110+H119</f>
        <v>2283.4</v>
      </c>
      <c r="I102" s="238">
        <f>I103+I106+I110+I119</f>
        <v>4966.7335999999996</v>
      </c>
      <c r="J102" s="241"/>
      <c r="K102" s="984"/>
      <c r="L102" s="240"/>
      <c r="M102" s="196">
        <f t="shared" si="2"/>
        <v>2.1751482876412367</v>
      </c>
    </row>
    <row r="103" spans="1:13" ht="25.5" x14ac:dyDescent="0.25">
      <c r="A103" s="569" t="s">
        <v>270</v>
      </c>
      <c r="B103" s="407" t="s">
        <v>329</v>
      </c>
      <c r="C103" s="212"/>
      <c r="D103" s="388" t="s">
        <v>365</v>
      </c>
      <c r="E103" s="388" t="s">
        <v>364</v>
      </c>
      <c r="F103" s="388" t="s">
        <v>365</v>
      </c>
      <c r="G103" s="388" t="s">
        <v>364</v>
      </c>
      <c r="H103" s="242">
        <f>H104+H105</f>
        <v>0</v>
      </c>
      <c r="I103" s="242">
        <f>I104+I105</f>
        <v>66</v>
      </c>
      <c r="J103" s="314"/>
      <c r="K103" s="984"/>
      <c r="L103" s="193"/>
      <c r="M103" s="196" t="e">
        <f t="shared" si="2"/>
        <v>#DIV/0!</v>
      </c>
    </row>
    <row r="104" spans="1:13" ht="171" hidden="1" customHeight="1" x14ac:dyDescent="0.25">
      <c r="A104" s="934" t="s">
        <v>199</v>
      </c>
      <c r="B104" s="936" t="s">
        <v>211</v>
      </c>
      <c r="C104" s="212" t="s">
        <v>394</v>
      </c>
      <c r="D104" s="388" t="s">
        <v>364</v>
      </c>
      <c r="E104" s="388" t="s">
        <v>364</v>
      </c>
      <c r="F104" s="388" t="s">
        <v>364</v>
      </c>
      <c r="G104" s="388" t="s">
        <v>364</v>
      </c>
      <c r="H104" s="312"/>
      <c r="I104" s="312">
        <f>финансир!L100+финансир!M100</f>
        <v>0</v>
      </c>
      <c r="J104" s="314" t="s">
        <v>0</v>
      </c>
      <c r="K104" s="993" t="s">
        <v>1</v>
      </c>
      <c r="L104" s="737"/>
      <c r="M104" s="196" t="e">
        <f t="shared" si="2"/>
        <v>#DIV/0!</v>
      </c>
    </row>
    <row r="105" spans="1:13" ht="191.25" customHeight="1" x14ac:dyDescent="0.25">
      <c r="A105" s="934"/>
      <c r="B105" s="936"/>
      <c r="C105" s="184" t="s">
        <v>441</v>
      </c>
      <c r="D105" s="388" t="s">
        <v>364</v>
      </c>
      <c r="E105" s="388" t="s">
        <v>364</v>
      </c>
      <c r="F105" s="388" t="s">
        <v>364</v>
      </c>
      <c r="G105" s="388" t="s">
        <v>364</v>
      </c>
      <c r="H105" s="312">
        <v>0</v>
      </c>
      <c r="I105" s="312">
        <f>финансир!L101+финансир!M101</f>
        <v>66</v>
      </c>
      <c r="J105" s="314" t="s">
        <v>434</v>
      </c>
      <c r="K105" s="984" t="s">
        <v>606</v>
      </c>
      <c r="L105" s="737"/>
      <c r="M105" s="196" t="e">
        <f t="shared" si="2"/>
        <v>#DIV/0!</v>
      </c>
    </row>
    <row r="106" spans="1:13" ht="52.5" customHeight="1" x14ac:dyDescent="0.25">
      <c r="A106" s="393" t="s">
        <v>271</v>
      </c>
      <c r="B106" s="398" t="s">
        <v>336</v>
      </c>
      <c r="C106" s="212"/>
      <c r="D106" s="388" t="s">
        <v>363</v>
      </c>
      <c r="E106" s="388" t="s">
        <v>363</v>
      </c>
      <c r="F106" s="388" t="s">
        <v>363</v>
      </c>
      <c r="G106" s="388" t="s">
        <v>363</v>
      </c>
      <c r="H106" s="312">
        <f>H107</f>
        <v>0</v>
      </c>
      <c r="I106" s="312">
        <f>I107</f>
        <v>800</v>
      </c>
      <c r="J106" s="187" t="s">
        <v>200</v>
      </c>
      <c r="K106" s="977" t="s">
        <v>200</v>
      </c>
      <c r="L106" s="939"/>
      <c r="M106" s="196" t="e">
        <f t="shared" si="2"/>
        <v>#DIV/0!</v>
      </c>
    </row>
    <row r="107" spans="1:13" ht="96" customHeight="1" x14ac:dyDescent="0.25">
      <c r="A107" s="393" t="s">
        <v>213</v>
      </c>
      <c r="B107" s="398" t="s">
        <v>337</v>
      </c>
      <c r="C107" s="184" t="s">
        <v>441</v>
      </c>
      <c r="D107" s="388" t="s">
        <v>363</v>
      </c>
      <c r="E107" s="388" t="s">
        <v>363</v>
      </c>
      <c r="F107" s="388" t="s">
        <v>363</v>
      </c>
      <c r="G107" s="388" t="s">
        <v>363</v>
      </c>
      <c r="H107" s="312">
        <v>0</v>
      </c>
      <c r="I107" s="312">
        <f>финансир!L113+финансир!M113</f>
        <v>800</v>
      </c>
      <c r="J107" s="314" t="s">
        <v>492</v>
      </c>
      <c r="K107" s="984" t="s">
        <v>607</v>
      </c>
      <c r="L107" s="939"/>
      <c r="M107" s="196" t="e">
        <f t="shared" si="2"/>
        <v>#DIV/0!</v>
      </c>
    </row>
    <row r="108" spans="1:13" ht="38.25" hidden="1" customHeight="1" x14ac:dyDescent="0.25">
      <c r="A108" s="393" t="s">
        <v>129</v>
      </c>
      <c r="B108" s="398" t="s">
        <v>332</v>
      </c>
      <c r="C108" s="212"/>
      <c r="D108" s="388"/>
      <c r="E108" s="388"/>
      <c r="F108" s="388"/>
      <c r="G108" s="388"/>
      <c r="H108" s="312">
        <v>0</v>
      </c>
      <c r="I108" s="243">
        <f>финансир!L109+финансир!M109</f>
        <v>0</v>
      </c>
      <c r="J108" s="734"/>
      <c r="K108" s="993"/>
      <c r="L108" s="193"/>
      <c r="M108" s="196" t="e">
        <f t="shared" si="2"/>
        <v>#DIV/0!</v>
      </c>
    </row>
    <row r="109" spans="1:13" ht="63.75" hidden="1" customHeight="1" x14ac:dyDescent="0.25">
      <c r="A109" s="393" t="s">
        <v>130</v>
      </c>
      <c r="B109" s="398" t="s">
        <v>338</v>
      </c>
      <c r="C109" s="212"/>
      <c r="D109" s="193"/>
      <c r="E109" s="193"/>
      <c r="F109" s="193"/>
      <c r="G109" s="193"/>
      <c r="H109" s="312">
        <v>0</v>
      </c>
      <c r="I109" s="243">
        <f>финансир!L110+финансир!M110</f>
        <v>0</v>
      </c>
      <c r="J109" s="314"/>
      <c r="K109" s="984"/>
      <c r="L109" s="193"/>
      <c r="M109" s="196" t="e">
        <f t="shared" si="2"/>
        <v>#DIV/0!</v>
      </c>
    </row>
    <row r="110" spans="1:13" ht="38.25" x14ac:dyDescent="0.25">
      <c r="A110" s="393" t="s">
        <v>272</v>
      </c>
      <c r="B110" s="398" t="s">
        <v>339</v>
      </c>
      <c r="C110" s="212"/>
      <c r="D110" s="388" t="s">
        <v>363</v>
      </c>
      <c r="E110" s="388" t="s">
        <v>366</v>
      </c>
      <c r="F110" s="388" t="s">
        <v>363</v>
      </c>
      <c r="G110" s="388" t="s">
        <v>366</v>
      </c>
      <c r="H110" s="312">
        <f>H111+H112</f>
        <v>483.4</v>
      </c>
      <c r="I110" s="312">
        <f>I111+I112</f>
        <v>800.73360000000002</v>
      </c>
      <c r="J110" s="187" t="s">
        <v>200</v>
      </c>
      <c r="K110" s="977" t="s">
        <v>200</v>
      </c>
      <c r="L110" s="193"/>
      <c r="M110" s="196">
        <f t="shared" si="2"/>
        <v>1.6564617294166324</v>
      </c>
    </row>
    <row r="111" spans="1:13" ht="157.5" customHeight="1" x14ac:dyDescent="0.25">
      <c r="A111" s="393" t="s">
        <v>327</v>
      </c>
      <c r="B111" s="398" t="s">
        <v>52</v>
      </c>
      <c r="C111" s="184" t="s">
        <v>441</v>
      </c>
      <c r="D111" s="388" t="s">
        <v>366</v>
      </c>
      <c r="E111" s="388" t="s">
        <v>366</v>
      </c>
      <c r="F111" s="388" t="s">
        <v>366</v>
      </c>
      <c r="G111" s="388" t="s">
        <v>366</v>
      </c>
      <c r="H111" s="312">
        <v>0</v>
      </c>
      <c r="I111" s="312">
        <f>финансир!M115</f>
        <v>173.5488</v>
      </c>
      <c r="J111" s="672" t="s">
        <v>118</v>
      </c>
      <c r="K111" s="979" t="s">
        <v>608</v>
      </c>
      <c r="L111" s="737"/>
      <c r="M111" s="196" t="e">
        <f t="shared" si="2"/>
        <v>#DIV/0!</v>
      </c>
    </row>
    <row r="112" spans="1:13" ht="120.75" customHeight="1" x14ac:dyDescent="0.25">
      <c r="A112" s="393" t="s">
        <v>328</v>
      </c>
      <c r="B112" s="398" t="s">
        <v>53</v>
      </c>
      <c r="C112" s="184" t="s">
        <v>441</v>
      </c>
      <c r="D112" s="388" t="s">
        <v>363</v>
      </c>
      <c r="E112" s="388" t="s">
        <v>364</v>
      </c>
      <c r="F112" s="388" t="s">
        <v>363</v>
      </c>
      <c r="G112" s="388" t="s">
        <v>364</v>
      </c>
      <c r="H112" s="312">
        <f>343.4+140</f>
        <v>483.4</v>
      </c>
      <c r="I112" s="312">
        <f>I113+I114+I115+I116+I117+I118</f>
        <v>627.1848</v>
      </c>
      <c r="J112" s="672" t="s">
        <v>200</v>
      </c>
      <c r="K112" s="991" t="s">
        <v>200</v>
      </c>
      <c r="L112" s="193"/>
      <c r="M112" s="196">
        <f t="shared" si="2"/>
        <v>1.2974447662391395</v>
      </c>
    </row>
    <row r="113" spans="1:13" ht="120" customHeight="1" x14ac:dyDescent="0.25">
      <c r="A113" s="393" t="s">
        <v>214</v>
      </c>
      <c r="B113" s="398" t="s">
        <v>342</v>
      </c>
      <c r="C113" s="184" t="s">
        <v>441</v>
      </c>
      <c r="D113" s="388" t="s">
        <v>363</v>
      </c>
      <c r="E113" s="388" t="s">
        <v>363</v>
      </c>
      <c r="F113" s="388" t="s">
        <v>363</v>
      </c>
      <c r="G113" s="388" t="s">
        <v>363</v>
      </c>
      <c r="H113" s="312">
        <v>70</v>
      </c>
      <c r="I113" s="312">
        <f>финансир!M117</f>
        <v>70</v>
      </c>
      <c r="J113" s="734" t="s">
        <v>118</v>
      </c>
      <c r="K113" s="979" t="s">
        <v>609</v>
      </c>
      <c r="L113" s="737"/>
      <c r="M113" s="196">
        <f t="shared" si="2"/>
        <v>1</v>
      </c>
    </row>
    <row r="114" spans="1:13" ht="102.75" customHeight="1" x14ac:dyDescent="0.25">
      <c r="A114" s="393" t="s">
        <v>215</v>
      </c>
      <c r="B114" s="398" t="s">
        <v>343</v>
      </c>
      <c r="C114" s="184" t="s">
        <v>441</v>
      </c>
      <c r="D114" s="388" t="s">
        <v>366</v>
      </c>
      <c r="E114" s="388" t="s">
        <v>366</v>
      </c>
      <c r="F114" s="388" t="s">
        <v>366</v>
      </c>
      <c r="G114" s="388" t="s">
        <v>366</v>
      </c>
      <c r="H114" s="312">
        <v>0</v>
      </c>
      <c r="I114" s="312">
        <f>финансир!M118</f>
        <v>60</v>
      </c>
      <c r="J114" s="734" t="s">
        <v>493</v>
      </c>
      <c r="K114" s="979" t="s">
        <v>510</v>
      </c>
      <c r="L114" s="737"/>
      <c r="M114" s="196" t="e">
        <f t="shared" si="2"/>
        <v>#DIV/0!</v>
      </c>
    </row>
    <row r="115" spans="1:13" ht="162" customHeight="1" x14ac:dyDescent="0.25">
      <c r="A115" s="393" t="s">
        <v>216</v>
      </c>
      <c r="B115" s="398" t="s">
        <v>54</v>
      </c>
      <c r="C115" s="184" t="s">
        <v>441</v>
      </c>
      <c r="D115" s="388" t="s">
        <v>72</v>
      </c>
      <c r="E115" s="388" t="s">
        <v>72</v>
      </c>
      <c r="F115" s="388" t="s">
        <v>72</v>
      </c>
      <c r="G115" s="388" t="s">
        <v>72</v>
      </c>
      <c r="H115" s="312">
        <v>93.4</v>
      </c>
      <c r="I115" s="312">
        <f>финансир!M119</f>
        <v>157.28480000000002</v>
      </c>
      <c r="J115" s="734" t="s">
        <v>435</v>
      </c>
      <c r="K115" s="979" t="s">
        <v>610</v>
      </c>
      <c r="L115" s="737"/>
      <c r="M115" s="196">
        <f t="shared" si="2"/>
        <v>1.6839914346895075</v>
      </c>
    </row>
    <row r="116" spans="1:13" ht="105" customHeight="1" x14ac:dyDescent="0.25">
      <c r="A116" s="393" t="s">
        <v>217</v>
      </c>
      <c r="B116" s="398" t="s">
        <v>55</v>
      </c>
      <c r="C116" s="184" t="s">
        <v>441</v>
      </c>
      <c r="D116" s="388" t="s">
        <v>70</v>
      </c>
      <c r="E116" s="388" t="s">
        <v>70</v>
      </c>
      <c r="F116" s="388" t="s">
        <v>70</v>
      </c>
      <c r="G116" s="388" t="s">
        <v>70</v>
      </c>
      <c r="H116" s="312">
        <v>70</v>
      </c>
      <c r="I116" s="312">
        <f>финансир!M120</f>
        <v>139.9</v>
      </c>
      <c r="J116" s="734" t="s">
        <v>118</v>
      </c>
      <c r="K116" s="993" t="s">
        <v>611</v>
      </c>
      <c r="L116" s="737"/>
      <c r="M116" s="196">
        <f t="shared" si="2"/>
        <v>1.9985714285714287</v>
      </c>
    </row>
    <row r="117" spans="1:13" ht="99" customHeight="1" x14ac:dyDescent="0.25">
      <c r="A117" s="393" t="s">
        <v>56</v>
      </c>
      <c r="B117" s="398" t="s">
        <v>57</v>
      </c>
      <c r="C117" s="184" t="s">
        <v>441</v>
      </c>
      <c r="D117" s="388" t="s">
        <v>365</v>
      </c>
      <c r="E117" s="388" t="s">
        <v>365</v>
      </c>
      <c r="F117" s="388" t="s">
        <v>365</v>
      </c>
      <c r="G117" s="388" t="s">
        <v>365</v>
      </c>
      <c r="H117" s="312">
        <v>150</v>
      </c>
      <c r="I117" s="312">
        <f>финансир!M121</f>
        <v>100</v>
      </c>
      <c r="J117" s="734" t="s">
        <v>494</v>
      </c>
      <c r="K117" s="979" t="s">
        <v>612</v>
      </c>
      <c r="L117" s="737"/>
      <c r="M117" s="196">
        <f t="shared" si="2"/>
        <v>0.66666666666666663</v>
      </c>
    </row>
    <row r="118" spans="1:13" ht="99" customHeight="1" x14ac:dyDescent="0.25">
      <c r="A118" s="393" t="s">
        <v>409</v>
      </c>
      <c r="B118" s="398" t="s">
        <v>410</v>
      </c>
      <c r="C118" s="184" t="s">
        <v>441</v>
      </c>
      <c r="D118" s="388" t="s">
        <v>365</v>
      </c>
      <c r="E118" s="388" t="s">
        <v>365</v>
      </c>
      <c r="F118" s="388" t="s">
        <v>365</v>
      </c>
      <c r="G118" s="388" t="s">
        <v>365</v>
      </c>
      <c r="H118" s="312">
        <v>100</v>
      </c>
      <c r="I118" s="312">
        <f>финансир!M122</f>
        <v>100</v>
      </c>
      <c r="J118" s="734" t="s">
        <v>494</v>
      </c>
      <c r="K118" s="993" t="s">
        <v>613</v>
      </c>
      <c r="L118" s="737"/>
      <c r="M118" s="196"/>
    </row>
    <row r="119" spans="1:13" x14ac:dyDescent="0.25">
      <c r="A119" s="393" t="s">
        <v>273</v>
      </c>
      <c r="B119" s="398" t="s">
        <v>255</v>
      </c>
      <c r="C119" s="212"/>
      <c r="D119" s="388" t="s">
        <v>366</v>
      </c>
      <c r="E119" s="388" t="s">
        <v>366</v>
      </c>
      <c r="F119" s="388" t="s">
        <v>366</v>
      </c>
      <c r="G119" s="388" t="s">
        <v>366</v>
      </c>
      <c r="H119" s="312">
        <f>H120</f>
        <v>1800</v>
      </c>
      <c r="I119" s="312">
        <f>I120</f>
        <v>3300</v>
      </c>
      <c r="J119" s="672" t="s">
        <v>200</v>
      </c>
      <c r="K119" s="991" t="s">
        <v>200</v>
      </c>
      <c r="L119" s="193"/>
      <c r="M119" s="196">
        <f t="shared" si="2"/>
        <v>1.8333333333333333</v>
      </c>
    </row>
    <row r="120" spans="1:13" ht="88.5" customHeight="1" x14ac:dyDescent="0.25">
      <c r="A120" s="405" t="s">
        <v>218</v>
      </c>
      <c r="B120" s="398" t="s">
        <v>346</v>
      </c>
      <c r="C120" s="184" t="s">
        <v>441</v>
      </c>
      <c r="D120" s="388" t="s">
        <v>366</v>
      </c>
      <c r="E120" s="388" t="s">
        <v>366</v>
      </c>
      <c r="F120" s="388" t="s">
        <v>366</v>
      </c>
      <c r="G120" s="388" t="s">
        <v>366</v>
      </c>
      <c r="H120" s="312">
        <v>1800</v>
      </c>
      <c r="I120" s="243">
        <f>финансир!M124</f>
        <v>3300</v>
      </c>
      <c r="J120" s="734" t="s">
        <v>495</v>
      </c>
      <c r="K120" s="979" t="s">
        <v>614</v>
      </c>
      <c r="L120" s="737"/>
      <c r="M120" s="196">
        <f t="shared" si="2"/>
        <v>1.8333333333333333</v>
      </c>
    </row>
    <row r="121" spans="1:13" ht="69" customHeight="1" x14ac:dyDescent="0.25">
      <c r="A121" s="406" t="s">
        <v>194</v>
      </c>
      <c r="B121" s="407" t="s">
        <v>207</v>
      </c>
      <c r="C121" s="730"/>
      <c r="D121" s="388" t="s">
        <v>364</v>
      </c>
      <c r="E121" s="388" t="s">
        <v>364</v>
      </c>
      <c r="F121" s="388" t="s">
        <v>364</v>
      </c>
      <c r="G121" s="388" t="s">
        <v>364</v>
      </c>
      <c r="H121" s="242">
        <f>H122</f>
        <v>0</v>
      </c>
      <c r="I121" s="242">
        <f>I122</f>
        <v>561.70000000000005</v>
      </c>
      <c r="J121" s="187" t="s">
        <v>200</v>
      </c>
      <c r="K121" s="990" t="s">
        <v>200</v>
      </c>
      <c r="L121" s="737"/>
      <c r="M121" s="196" t="e">
        <f t="shared" si="2"/>
        <v>#DIV/0!</v>
      </c>
    </row>
    <row r="122" spans="1:13" ht="118.5" customHeight="1" x14ac:dyDescent="0.25">
      <c r="A122" s="408" t="s">
        <v>108</v>
      </c>
      <c r="B122" s="398" t="s">
        <v>362</v>
      </c>
      <c r="C122" s="184" t="s">
        <v>441</v>
      </c>
      <c r="D122" s="388" t="s">
        <v>364</v>
      </c>
      <c r="E122" s="388" t="s">
        <v>364</v>
      </c>
      <c r="F122" s="388" t="s">
        <v>364</v>
      </c>
      <c r="G122" s="388" t="s">
        <v>364</v>
      </c>
      <c r="H122" s="242">
        <v>0</v>
      </c>
      <c r="I122" s="243">
        <f>финансир!L126+финансир!M126</f>
        <v>561.70000000000005</v>
      </c>
      <c r="J122" s="734" t="s">
        <v>436</v>
      </c>
      <c r="K122" s="993"/>
      <c r="L122" s="193"/>
      <c r="M122" s="196" t="e">
        <f t="shared" si="2"/>
        <v>#DIV/0!</v>
      </c>
    </row>
    <row r="123" spans="1:13" x14ac:dyDescent="0.25">
      <c r="A123" s="899" t="s">
        <v>348</v>
      </c>
      <c r="B123" s="899"/>
      <c r="C123" s="244"/>
      <c r="D123" s="245"/>
      <c r="E123" s="230"/>
      <c r="F123" s="214"/>
      <c r="G123" s="214"/>
      <c r="H123" s="303"/>
      <c r="I123" s="195"/>
      <c r="J123" s="314"/>
      <c r="K123" s="964"/>
      <c r="L123" s="214"/>
      <c r="M123" s="196" t="e">
        <f t="shared" si="2"/>
        <v>#DIV/0!</v>
      </c>
    </row>
    <row r="124" spans="1:13" ht="86.25" customHeight="1" x14ac:dyDescent="0.25">
      <c r="A124" s="390"/>
      <c r="B124" s="737" t="s">
        <v>147</v>
      </c>
      <c r="C124" s="184" t="s">
        <v>447</v>
      </c>
      <c r="D124" s="245"/>
      <c r="E124" s="231"/>
      <c r="F124" s="232"/>
      <c r="G124" s="232"/>
      <c r="H124" s="233" t="s">
        <v>141</v>
      </c>
      <c r="I124" s="233" t="s">
        <v>141</v>
      </c>
      <c r="J124" s="997">
        <f>'Целевые индикаторы '!D16</f>
        <v>100</v>
      </c>
      <c r="K124" s="987">
        <f>'Целевые индикаторы '!E16</f>
        <v>100</v>
      </c>
      <c r="L124" s="312" t="str">
        <f>'Целевые индикаторы '!G16</f>
        <v>За 9 месяцев 2018 года значение целевого индикатора выполнено</v>
      </c>
      <c r="M124" s="196" t="e">
        <f t="shared" si="2"/>
        <v>#VALUE!</v>
      </c>
    </row>
    <row r="125" spans="1:13" ht="102" customHeight="1" x14ac:dyDescent="0.25">
      <c r="A125" s="390"/>
      <c r="B125" s="737" t="s">
        <v>142</v>
      </c>
      <c r="C125" s="184" t="s">
        <v>449</v>
      </c>
      <c r="D125" s="245"/>
      <c r="E125" s="231"/>
      <c r="F125" s="232"/>
      <c r="G125" s="232"/>
      <c r="H125" s="233" t="s">
        <v>141</v>
      </c>
      <c r="I125" s="233" t="s">
        <v>141</v>
      </c>
      <c r="J125" s="986">
        <f>'Целевые индикаторы '!D17</f>
        <v>13</v>
      </c>
      <c r="K125" s="966">
        <f>'Целевые индикаторы '!E17</f>
        <v>13</v>
      </c>
      <c r="L125" s="312" t="str">
        <f>'Целевые индикаторы '!G17</f>
        <v>За 9 месяцев 2018 года значение целевого индикатора выполнено</v>
      </c>
      <c r="M125" s="196" t="e">
        <f t="shared" si="2"/>
        <v>#VALUE!</v>
      </c>
    </row>
    <row r="126" spans="1:13" ht="93.75" customHeight="1" x14ac:dyDescent="0.25">
      <c r="A126" s="390"/>
      <c r="B126" s="737" t="s">
        <v>148</v>
      </c>
      <c r="C126" s="184" t="s">
        <v>449</v>
      </c>
      <c r="D126" s="245"/>
      <c r="E126" s="231"/>
      <c r="F126" s="232"/>
      <c r="G126" s="232"/>
      <c r="H126" s="233" t="s">
        <v>141</v>
      </c>
      <c r="I126" s="233" t="s">
        <v>141</v>
      </c>
      <c r="J126" s="998">
        <f>'Целевые индикаторы '!D18</f>
        <v>1.5</v>
      </c>
      <c r="K126" s="972">
        <f>'Целевые индикаторы '!E18</f>
        <v>1.5</v>
      </c>
      <c r="L126" s="312" t="str">
        <f>'Целевые индикаторы '!G18</f>
        <v>За 9 месяцев 2018 года значение целевого индикатора выполнено</v>
      </c>
      <c r="M126" s="196" t="e">
        <f t="shared" si="2"/>
        <v>#VALUE!</v>
      </c>
    </row>
    <row r="127" spans="1:13" ht="38.25" x14ac:dyDescent="0.25">
      <c r="A127" s="246" t="s">
        <v>276</v>
      </c>
      <c r="B127" s="407" t="s">
        <v>219</v>
      </c>
      <c r="C127" s="247"/>
      <c r="D127" s="388"/>
      <c r="E127" s="388"/>
      <c r="F127" s="388"/>
      <c r="G127" s="388"/>
      <c r="H127" s="248">
        <f>H128</f>
        <v>98434</v>
      </c>
      <c r="I127" s="248">
        <f>I128</f>
        <v>124516.02799999999</v>
      </c>
      <c r="J127" s="314"/>
      <c r="K127" s="969"/>
      <c r="L127" s="193"/>
      <c r="M127" s="196">
        <f t="shared" si="2"/>
        <v>1.2649697055895319</v>
      </c>
    </row>
    <row r="128" spans="1:13" ht="63" customHeight="1" x14ac:dyDescent="0.25">
      <c r="A128" s="397" t="s">
        <v>159</v>
      </c>
      <c r="B128" s="407" t="s">
        <v>220</v>
      </c>
      <c r="C128" s="247"/>
      <c r="D128" s="388"/>
      <c r="E128" s="388"/>
      <c r="F128" s="388"/>
      <c r="G128" s="388"/>
      <c r="H128" s="248">
        <f>SUM(H129:H135)</f>
        <v>98434</v>
      </c>
      <c r="I128" s="248">
        <f>I129+I130+I131+I132+I133+I134+I135</f>
        <v>124516.02799999999</v>
      </c>
      <c r="J128" s="314"/>
      <c r="K128" s="969"/>
      <c r="L128" s="193"/>
      <c r="M128" s="196">
        <f t="shared" si="2"/>
        <v>1.2649697055895319</v>
      </c>
    </row>
    <row r="129" spans="1:13" ht="60.75" customHeight="1" x14ac:dyDescent="0.25">
      <c r="A129" s="753" t="s">
        <v>270</v>
      </c>
      <c r="B129" s="737" t="s">
        <v>257</v>
      </c>
      <c r="C129" s="249" t="s">
        <v>58</v>
      </c>
      <c r="D129" s="388" t="s">
        <v>363</v>
      </c>
      <c r="E129" s="388" t="s">
        <v>364</v>
      </c>
      <c r="F129" s="388" t="s">
        <v>363</v>
      </c>
      <c r="G129" s="388" t="s">
        <v>364</v>
      </c>
      <c r="H129" s="250">
        <v>11914.08</v>
      </c>
      <c r="I129" s="243">
        <f>финансир!M131</f>
        <v>15528.046</v>
      </c>
      <c r="J129" s="308" t="s">
        <v>496</v>
      </c>
      <c r="K129" s="1011" t="s">
        <v>576</v>
      </c>
      <c r="L129" s="737" t="s">
        <v>21</v>
      </c>
      <c r="M129" s="196">
        <f t="shared" si="2"/>
        <v>1.303335717067537</v>
      </c>
    </row>
    <row r="130" spans="1:13" ht="126" customHeight="1" x14ac:dyDescent="0.25">
      <c r="A130" s="408" t="s">
        <v>271</v>
      </c>
      <c r="B130" s="737" t="s">
        <v>136</v>
      </c>
      <c r="C130" s="249" t="s">
        <v>58</v>
      </c>
      <c r="D130" s="388" t="s">
        <v>363</v>
      </c>
      <c r="E130" s="388" t="s">
        <v>364</v>
      </c>
      <c r="F130" s="388" t="s">
        <v>363</v>
      </c>
      <c r="G130" s="388" t="s">
        <v>364</v>
      </c>
      <c r="H130" s="250">
        <v>1353.52</v>
      </c>
      <c r="I130" s="243">
        <f>финансир!M132</f>
        <v>2591.1439999999998</v>
      </c>
      <c r="J130" s="308" t="s">
        <v>497</v>
      </c>
      <c r="K130" s="1012" t="s">
        <v>577</v>
      </c>
      <c r="L130" s="251"/>
      <c r="M130" s="196">
        <f t="shared" si="2"/>
        <v>1.9143743720078017</v>
      </c>
    </row>
    <row r="131" spans="1:13" ht="93" hidden="1" customHeight="1" x14ac:dyDescent="0.25">
      <c r="A131" s="408" t="s">
        <v>272</v>
      </c>
      <c r="B131" s="737" t="s">
        <v>48</v>
      </c>
      <c r="C131" s="249" t="s">
        <v>58</v>
      </c>
      <c r="D131" s="388"/>
      <c r="E131" s="388"/>
      <c r="F131" s="388"/>
      <c r="G131" s="388"/>
      <c r="H131" s="250"/>
      <c r="I131" s="243">
        <f>финансир!M133</f>
        <v>0</v>
      </c>
      <c r="J131" s="308"/>
      <c r="K131" s="970"/>
      <c r="L131" s="251"/>
      <c r="M131" s="196"/>
    </row>
    <row r="132" spans="1:13" s="399" customFormat="1" ht="175.5" customHeight="1" x14ac:dyDescent="0.25">
      <c r="A132" s="408" t="s">
        <v>272</v>
      </c>
      <c r="B132" s="737" t="s">
        <v>134</v>
      </c>
      <c r="C132" s="249" t="s">
        <v>58</v>
      </c>
      <c r="D132" s="388" t="s">
        <v>363</v>
      </c>
      <c r="E132" s="388" t="s">
        <v>366</v>
      </c>
      <c r="F132" s="388" t="s">
        <v>363</v>
      </c>
      <c r="G132" s="388" t="s">
        <v>366</v>
      </c>
      <c r="H132" s="250">
        <v>250</v>
      </c>
      <c r="I132" s="243">
        <f>финансир!M134</f>
        <v>384.82499999999999</v>
      </c>
      <c r="J132" s="308" t="s">
        <v>498</v>
      </c>
      <c r="K132" s="1013" t="s">
        <v>578</v>
      </c>
      <c r="L132" s="193"/>
      <c r="M132" s="196">
        <f t="shared" si="2"/>
        <v>1.5392999999999999</v>
      </c>
    </row>
    <row r="133" spans="1:13" s="399" customFormat="1" ht="141" customHeight="1" x14ac:dyDescent="0.25">
      <c r="A133" s="408" t="s">
        <v>273</v>
      </c>
      <c r="B133" s="737" t="s">
        <v>23</v>
      </c>
      <c r="C133" s="249" t="s">
        <v>58</v>
      </c>
      <c r="D133" s="388" t="s">
        <v>71</v>
      </c>
      <c r="E133" s="388" t="s">
        <v>71</v>
      </c>
      <c r="F133" s="388" t="s">
        <v>71</v>
      </c>
      <c r="G133" s="388" t="s">
        <v>71</v>
      </c>
      <c r="H133" s="250">
        <v>0</v>
      </c>
      <c r="I133" s="243">
        <f>финансир!M135</f>
        <v>0</v>
      </c>
      <c r="J133" s="734" t="s">
        <v>35</v>
      </c>
      <c r="K133" s="1006" t="s">
        <v>550</v>
      </c>
      <c r="L133" s="412"/>
      <c r="M133" s="196" t="e">
        <f t="shared" si="2"/>
        <v>#DIV/0!</v>
      </c>
    </row>
    <row r="134" spans="1:13" s="399" customFormat="1" ht="54.75" customHeight="1" x14ac:dyDescent="0.25">
      <c r="A134" s="408" t="s">
        <v>274</v>
      </c>
      <c r="B134" s="737" t="s">
        <v>222</v>
      </c>
      <c r="C134" s="249" t="s">
        <v>58</v>
      </c>
      <c r="D134" s="388" t="s">
        <v>72</v>
      </c>
      <c r="E134" s="388" t="s">
        <v>72</v>
      </c>
      <c r="F134" s="388" t="s">
        <v>72</v>
      </c>
      <c r="G134" s="388" t="s">
        <v>72</v>
      </c>
      <c r="H134" s="250">
        <v>100</v>
      </c>
      <c r="I134" s="243">
        <f>финансир!M136</f>
        <v>27.949000000000002</v>
      </c>
      <c r="J134" s="309" t="s">
        <v>499</v>
      </c>
      <c r="K134" s="1014" t="s">
        <v>505</v>
      </c>
      <c r="L134" s="193"/>
      <c r="M134" s="196">
        <f t="shared" si="2"/>
        <v>0.27949000000000002</v>
      </c>
    </row>
    <row r="135" spans="1:13" ht="130.5" customHeight="1" x14ac:dyDescent="0.25">
      <c r="A135" s="408" t="s">
        <v>106</v>
      </c>
      <c r="B135" s="737" t="s">
        <v>392</v>
      </c>
      <c r="C135" s="249" t="s">
        <v>58</v>
      </c>
      <c r="D135" s="388" t="s">
        <v>363</v>
      </c>
      <c r="E135" s="388" t="s">
        <v>364</v>
      </c>
      <c r="F135" s="388" t="s">
        <v>363</v>
      </c>
      <c r="G135" s="388">
        <v>40500</v>
      </c>
      <c r="H135" s="250">
        <v>84816.4</v>
      </c>
      <c r="I135" s="243">
        <f>финансир!L137</f>
        <v>105984.064</v>
      </c>
      <c r="J135" s="223" t="s">
        <v>500</v>
      </c>
      <c r="K135" s="1015" t="s">
        <v>579</v>
      </c>
      <c r="L135" s="390"/>
      <c r="M135" s="196">
        <f t="shared" si="2"/>
        <v>1.2495704132691319</v>
      </c>
    </row>
    <row r="136" spans="1:13" x14ac:dyDescent="0.25">
      <c r="A136" s="899" t="s">
        <v>349</v>
      </c>
      <c r="B136" s="899"/>
      <c r="C136" s="244"/>
      <c r="D136" s="245"/>
      <c r="E136" s="230"/>
      <c r="F136" s="232"/>
      <c r="G136" s="232"/>
      <c r="H136" s="232"/>
      <c r="I136" s="232"/>
      <c r="J136" s="227"/>
      <c r="K136" s="964"/>
      <c r="L136" s="214"/>
      <c r="M136" s="196" t="e">
        <f t="shared" ref="M136:M169" si="3">I136/H136</f>
        <v>#DIV/0!</v>
      </c>
    </row>
    <row r="137" spans="1:13" s="399" customFormat="1" ht="147" customHeight="1" x14ac:dyDescent="0.25">
      <c r="A137" s="390"/>
      <c r="B137" s="777" t="s">
        <v>350</v>
      </c>
      <c r="C137" s="249" t="s">
        <v>58</v>
      </c>
      <c r="D137" s="754"/>
      <c r="E137" s="231"/>
      <c r="F137" s="252"/>
      <c r="G137" s="252"/>
      <c r="H137" s="252"/>
      <c r="I137" s="252"/>
      <c r="J137" s="744">
        <f>'Целевые индикаторы '!D20</f>
        <v>0.55000000000000004</v>
      </c>
      <c r="K137" s="1001">
        <f>'Целевые индикаторы '!E20</f>
        <v>0.38</v>
      </c>
      <c r="L137" s="778" t="str">
        <f>'Целевые индикаторы '!G20</f>
        <v>По состоянию на 01.10.2018 численность безработных граждан, зарегистрированных в государственных учреждениях службы занятости населения, составила 2455 человек. Уровень регистрируемой безработицы составил 0,38%</v>
      </c>
      <c r="M137" s="196" t="e">
        <v>#DIV/0!</v>
      </c>
    </row>
    <row r="138" spans="1:13" s="399" customFormat="1" ht="147" customHeight="1" x14ac:dyDescent="0.25">
      <c r="A138" s="390"/>
      <c r="B138" s="687" t="s">
        <v>541</v>
      </c>
      <c r="C138" s="249" t="s">
        <v>58</v>
      </c>
      <c r="D138" s="754"/>
      <c r="E138" s="231"/>
      <c r="F138" s="252"/>
      <c r="G138" s="252"/>
      <c r="H138" s="252"/>
      <c r="I138" s="252"/>
      <c r="J138" s="755">
        <f>'Целевые индикаторы '!D21</f>
        <v>219</v>
      </c>
      <c r="K138" s="999">
        <f>'Целевые индикаторы '!E21</f>
        <v>219</v>
      </c>
      <c r="L138" s="756" t="str">
        <f>'Целевые индикаторы '!G21</f>
        <v>По состоянию на 01.10.2018 года численность инвалидов составила 219 человек</v>
      </c>
      <c r="M138" s="196"/>
    </row>
    <row r="139" spans="1:13" s="399" customFormat="1" ht="51" customHeight="1" x14ac:dyDescent="0.25">
      <c r="A139" s="390"/>
      <c r="B139" s="777" t="s">
        <v>381</v>
      </c>
      <c r="C139" s="249" t="s">
        <v>58</v>
      </c>
      <c r="D139" s="754"/>
      <c r="E139" s="231"/>
      <c r="F139" s="253"/>
      <c r="G139" s="253"/>
      <c r="H139" s="253"/>
      <c r="I139" s="253"/>
      <c r="J139" s="740">
        <f>'Целевые индикаторы '!D23</f>
        <v>8950</v>
      </c>
      <c r="K139" s="1002">
        <f>'Целевые индикаторы '!E23</f>
        <v>8950</v>
      </c>
      <c r="L139" s="777" t="str">
        <f>'Целевые индикаторы '!G23</f>
        <v>Количество работников прошедших обучение за 9 месяцев 2018 года составило 8950 человек</v>
      </c>
      <c r="M139" s="196" t="e">
        <v>#DIV/0!</v>
      </c>
    </row>
    <row r="140" spans="1:13" s="399" customFormat="1" ht="56.25" customHeight="1" x14ac:dyDescent="0.25">
      <c r="A140" s="390"/>
      <c r="B140" s="777" t="s">
        <v>59</v>
      </c>
      <c r="C140" s="249" t="s">
        <v>58</v>
      </c>
      <c r="D140" s="754"/>
      <c r="E140" s="231"/>
      <c r="F140" s="252"/>
      <c r="G140" s="252"/>
      <c r="H140" s="252"/>
      <c r="I140" s="252"/>
      <c r="J140" s="739">
        <f>'Целевые индикаторы '!D22</f>
        <v>58774</v>
      </c>
      <c r="K140" s="999">
        <f>'Целевые индикаторы '!E22</f>
        <v>66707</v>
      </c>
      <c r="L140" s="313" t="str">
        <f>'Целевые индикаторы '!G22</f>
        <v xml:space="preserve">Количество получателей государственных услуг в сфере занятости за 9 месяцев 2018 года составило  66707 человек. </v>
      </c>
      <c r="M140" s="196" t="e">
        <v>#DIV/0!</v>
      </c>
    </row>
    <row r="141" spans="1:13" s="399" customFormat="1" ht="243.75" customHeight="1" x14ac:dyDescent="0.25">
      <c r="A141" s="390"/>
      <c r="B141" s="777" t="s">
        <v>60</v>
      </c>
      <c r="C141" s="249" t="s">
        <v>58</v>
      </c>
      <c r="D141" s="754"/>
      <c r="E141" s="231"/>
      <c r="F141" s="252"/>
      <c r="G141" s="252"/>
      <c r="H141" s="252"/>
      <c r="I141" s="252"/>
      <c r="J141" s="741">
        <f>'Целевые индикаторы '!D24</f>
        <v>380</v>
      </c>
      <c r="K141" s="995">
        <f>'Целевые индикаторы '!E24</f>
        <v>164</v>
      </c>
      <c r="L141" s="778" t="str">
        <f>'Целевые индикаторы '!G24</f>
        <v>За 9 месяцев 2018 года численность пострадавших в результате несчастных случаев на производстве составила 164 человека,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v>
      </c>
      <c r="M141" s="196" t="e">
        <v>#DIV/0!</v>
      </c>
    </row>
    <row r="142" spans="1:13" s="399" customFormat="1" ht="57" customHeight="1" x14ac:dyDescent="0.25">
      <c r="A142" s="390"/>
      <c r="B142" s="777" t="s">
        <v>61</v>
      </c>
      <c r="C142" s="249" t="s">
        <v>58</v>
      </c>
      <c r="D142" s="754"/>
      <c r="E142" s="231"/>
      <c r="F142" s="252"/>
      <c r="G142" s="252"/>
      <c r="H142" s="252"/>
      <c r="I142" s="252"/>
      <c r="J142" s="740">
        <f>'Целевые индикаторы '!D25</f>
        <v>15000</v>
      </c>
      <c r="K142" s="995">
        <f>'Целевые индикаторы '!E25</f>
        <v>18516</v>
      </c>
      <c r="L142" s="734" t="str">
        <f>'Целевые индикаторы '!G25</f>
        <v xml:space="preserve">За 9 месяцев 2018 года специальная оценка условий труда проведена на 18516  рабочих местах. </v>
      </c>
      <c r="M142" s="196" t="e">
        <v>#DIV/0!</v>
      </c>
    </row>
    <row r="143" spans="1:13" s="399" customFormat="1" ht="46.5" customHeight="1" x14ac:dyDescent="0.25">
      <c r="A143" s="390"/>
      <c r="B143" s="777" t="s">
        <v>374</v>
      </c>
      <c r="C143" s="249" t="s">
        <v>58</v>
      </c>
      <c r="D143" s="754"/>
      <c r="E143" s="231"/>
      <c r="F143" s="252"/>
      <c r="G143" s="252"/>
      <c r="H143" s="252"/>
      <c r="I143" s="252"/>
      <c r="J143" s="250" t="str">
        <f>'Целевые индикаторы '!D26</f>
        <v>-</v>
      </c>
      <c r="K143" s="938" t="s">
        <v>62</v>
      </c>
      <c r="L143" s="938"/>
      <c r="M143" s="196" t="e">
        <v>#DIV/0!</v>
      </c>
    </row>
    <row r="144" spans="1:13" s="399" customFormat="1" ht="48" customHeight="1" x14ac:dyDescent="0.25">
      <c r="A144" s="390"/>
      <c r="B144" s="777" t="s">
        <v>375</v>
      </c>
      <c r="C144" s="249" t="s">
        <v>58</v>
      </c>
      <c r="D144" s="245"/>
      <c r="E144" s="231"/>
      <c r="F144" s="253"/>
      <c r="G144" s="253"/>
      <c r="H144" s="253"/>
      <c r="I144" s="253"/>
      <c r="J144" s="250" t="str">
        <f>'Целевые индикаторы '!D27</f>
        <v>-</v>
      </c>
      <c r="K144" s="938"/>
      <c r="L144" s="938"/>
      <c r="M144" s="196" t="e">
        <f t="shared" si="3"/>
        <v>#DIV/0!</v>
      </c>
    </row>
    <row r="145" spans="1:13" s="399" customFormat="1" ht="93" hidden="1" customHeight="1" x14ac:dyDescent="0.25">
      <c r="A145" s="390"/>
      <c r="B145" s="254" t="s">
        <v>2</v>
      </c>
      <c r="C145" s="249" t="s">
        <v>58</v>
      </c>
      <c r="D145" s="245"/>
      <c r="E145" s="231"/>
      <c r="F145" s="253"/>
      <c r="G145" s="253"/>
      <c r="H145" s="253"/>
      <c r="I145" s="253"/>
      <c r="J145" s="779" t="e">
        <f>'Целевые индикаторы '!#REF!</f>
        <v>#REF!</v>
      </c>
      <c r="K145" s="982" t="e">
        <f>'Целевые индикаторы '!#REF!</f>
        <v>#REF!</v>
      </c>
      <c r="L145" s="779" t="e">
        <f>'Целевые индикаторы '!#REF!</f>
        <v>#REF!</v>
      </c>
      <c r="M145" s="196"/>
    </row>
    <row r="146" spans="1:13" s="399" customFormat="1" ht="57.75" customHeight="1" x14ac:dyDescent="0.25">
      <c r="A146" s="255" t="s">
        <v>277</v>
      </c>
      <c r="B146" s="256" t="s">
        <v>258</v>
      </c>
      <c r="C146" s="212"/>
      <c r="D146" s="208"/>
      <c r="E146" s="208"/>
      <c r="F146" s="208"/>
      <c r="G146" s="208"/>
      <c r="H146" s="257">
        <f>H147</f>
        <v>985.74</v>
      </c>
      <c r="I146" s="257">
        <f>I147</f>
        <v>2438.4139999999998</v>
      </c>
      <c r="J146" s="258"/>
      <c r="K146" s="1003"/>
      <c r="L146" s="193"/>
      <c r="M146" s="196">
        <f t="shared" si="3"/>
        <v>2.4736888023210986</v>
      </c>
    </row>
    <row r="147" spans="1:13" ht="57.75" customHeight="1" x14ac:dyDescent="0.25">
      <c r="A147" s="397" t="s">
        <v>159</v>
      </c>
      <c r="B147" s="407" t="s">
        <v>224</v>
      </c>
      <c r="C147" s="212"/>
      <c r="D147" s="208"/>
      <c r="E147" s="208"/>
      <c r="F147" s="208"/>
      <c r="G147" s="208"/>
      <c r="H147" s="257">
        <f>H148+H149+H150</f>
        <v>985.74</v>
      </c>
      <c r="I147" s="257">
        <f>I148+I149+I150</f>
        <v>2438.4139999999998</v>
      </c>
      <c r="J147" s="259"/>
      <c r="K147" s="1003"/>
      <c r="L147" s="193"/>
      <c r="M147" s="196">
        <f t="shared" si="3"/>
        <v>2.4736888023210986</v>
      </c>
    </row>
    <row r="148" spans="1:13" ht="96.75" customHeight="1" x14ac:dyDescent="0.25">
      <c r="A148" s="260" t="s">
        <v>270</v>
      </c>
      <c r="B148" s="737" t="s">
        <v>225</v>
      </c>
      <c r="C148" s="249" t="s">
        <v>58</v>
      </c>
      <c r="D148" s="388" t="s">
        <v>365</v>
      </c>
      <c r="E148" s="388" t="s">
        <v>364</v>
      </c>
      <c r="F148" s="388" t="s">
        <v>365</v>
      </c>
      <c r="G148" s="388" t="s">
        <v>364</v>
      </c>
      <c r="H148" s="250">
        <f>'[1]план-график'!$G$302+'[1]план-график'!$H$302</f>
        <v>177.45000000000002</v>
      </c>
      <c r="I148" s="243">
        <f>финансир!M144</f>
        <v>438.95800000000003</v>
      </c>
      <c r="J148" s="310" t="s">
        <v>501</v>
      </c>
      <c r="K148" s="1012" t="s">
        <v>580</v>
      </c>
      <c r="L148" s="261"/>
      <c r="M148" s="196">
        <f t="shared" si="3"/>
        <v>2.4736996336996335</v>
      </c>
    </row>
    <row r="149" spans="1:13" ht="57" customHeight="1" x14ac:dyDescent="0.25">
      <c r="A149" s="260" t="s">
        <v>271</v>
      </c>
      <c r="B149" s="398" t="s">
        <v>120</v>
      </c>
      <c r="C149" s="249" t="s">
        <v>58</v>
      </c>
      <c r="D149" s="388" t="s">
        <v>365</v>
      </c>
      <c r="E149" s="388" t="s">
        <v>366</v>
      </c>
      <c r="F149" s="388" t="s">
        <v>365</v>
      </c>
      <c r="G149" s="388" t="s">
        <v>366</v>
      </c>
      <c r="H149" s="250">
        <v>0</v>
      </c>
      <c r="I149" s="243">
        <f>финансир!M145</f>
        <v>0</v>
      </c>
      <c r="J149" s="308" t="s">
        <v>502</v>
      </c>
      <c r="K149" s="1016" t="s">
        <v>581</v>
      </c>
      <c r="L149" s="412"/>
      <c r="M149" s="196" t="e">
        <f t="shared" si="3"/>
        <v>#DIV/0!</v>
      </c>
    </row>
    <row r="150" spans="1:13" ht="95.25" customHeight="1" x14ac:dyDescent="0.25">
      <c r="A150" s="260" t="s">
        <v>272</v>
      </c>
      <c r="B150" s="737" t="s">
        <v>74</v>
      </c>
      <c r="C150" s="249" t="s">
        <v>58</v>
      </c>
      <c r="D150" s="388" t="s">
        <v>365</v>
      </c>
      <c r="E150" s="388" t="s">
        <v>364</v>
      </c>
      <c r="F150" s="388" t="s">
        <v>365</v>
      </c>
      <c r="G150" s="388" t="s">
        <v>364</v>
      </c>
      <c r="H150" s="250">
        <f>'[1]план-график'!$G$306+'[1]план-график'!$H$306</f>
        <v>808.29</v>
      </c>
      <c r="I150" s="243">
        <f>финансир!L146</f>
        <v>1999.4559999999999</v>
      </c>
      <c r="J150" s="310" t="s">
        <v>501</v>
      </c>
      <c r="K150" s="1012" t="s">
        <v>580</v>
      </c>
      <c r="L150" s="261"/>
      <c r="M150" s="196">
        <f t="shared" si="3"/>
        <v>2.4736864244268766</v>
      </c>
    </row>
    <row r="151" spans="1:13" x14ac:dyDescent="0.25">
      <c r="A151" s="899" t="s">
        <v>351</v>
      </c>
      <c r="B151" s="899"/>
      <c r="C151" s="212"/>
      <c r="D151" s="245"/>
      <c r="E151" s="757"/>
      <c r="F151" s="276"/>
      <c r="G151" s="276"/>
      <c r="H151" s="304"/>
      <c r="I151" s="276"/>
      <c r="J151" s="314"/>
      <c r="K151" s="962"/>
      <c r="L151" s="262"/>
      <c r="M151" s="196" t="e">
        <f t="shared" si="3"/>
        <v>#DIV/0!</v>
      </c>
    </row>
    <row r="152" spans="1:13" ht="82.5" customHeight="1" x14ac:dyDescent="0.25">
      <c r="A152" s="390"/>
      <c r="B152" s="737" t="s">
        <v>355</v>
      </c>
      <c r="C152" s="249" t="s">
        <v>58</v>
      </c>
      <c r="D152" s="245"/>
      <c r="E152" s="388"/>
      <c r="F152" s="252"/>
      <c r="G152" s="252"/>
      <c r="H152" s="252"/>
      <c r="I152" s="252"/>
      <c r="J152" s="739">
        <f>'Целевые индикаторы '!D29</f>
        <v>750</v>
      </c>
      <c r="K152" s="995">
        <f>'Целевые индикаторы '!E29</f>
        <v>627</v>
      </c>
      <c r="L152" s="742" t="str">
        <f>'Целевые индикаторы '!G29</f>
        <v>Показатель будет выполнен к концу 2018 года.</v>
      </c>
      <c r="M152" s="196" t="e">
        <f t="shared" si="3"/>
        <v>#DIV/0!</v>
      </c>
    </row>
    <row r="153" spans="1:13" ht="51" hidden="1" customHeight="1" x14ac:dyDescent="0.25">
      <c r="A153" s="390"/>
      <c r="B153" s="737" t="s">
        <v>91</v>
      </c>
      <c r="C153" s="249" t="s">
        <v>396</v>
      </c>
      <c r="D153" s="245"/>
      <c r="E153" s="388"/>
      <c r="F153" s="263"/>
      <c r="G153" s="263"/>
      <c r="H153" s="263"/>
      <c r="I153" s="263"/>
      <c r="J153" s="743">
        <v>0</v>
      </c>
      <c r="K153" s="1004"/>
      <c r="L153" s="262"/>
      <c r="M153" s="196" t="e">
        <f t="shared" si="3"/>
        <v>#DIV/0!</v>
      </c>
    </row>
    <row r="154" spans="1:13" ht="182.25" customHeight="1" x14ac:dyDescent="0.25">
      <c r="A154" s="390"/>
      <c r="B154" s="737" t="s">
        <v>14</v>
      </c>
      <c r="C154" s="249" t="s">
        <v>58</v>
      </c>
      <c r="D154" s="245"/>
      <c r="E154" s="388"/>
      <c r="F154" s="263"/>
      <c r="G154" s="263"/>
      <c r="H154" s="263"/>
      <c r="I154" s="263"/>
      <c r="J154" s="744">
        <f>'Целевые индикаторы '!D30</f>
        <v>60</v>
      </c>
      <c r="K154" s="1005">
        <f>'Целевые индикаторы '!E30</f>
        <v>53.8</v>
      </c>
      <c r="L154" s="777" t="str">
        <f>'Целевые индикаторы '!G30</f>
        <v>Показатель будет выполнен к концу 2018 года.</v>
      </c>
      <c r="M154" s="196" t="e">
        <f t="shared" si="3"/>
        <v>#DIV/0!</v>
      </c>
    </row>
    <row r="155" spans="1:13" ht="193.5" customHeight="1" x14ac:dyDescent="0.25">
      <c r="A155" s="390"/>
      <c r="B155" s="737" t="s">
        <v>15</v>
      </c>
      <c r="C155" s="249" t="s">
        <v>58</v>
      </c>
      <c r="D155" s="245"/>
      <c r="E155" s="388"/>
      <c r="F155" s="263"/>
      <c r="G155" s="263"/>
      <c r="H155" s="263"/>
      <c r="I155" s="263"/>
      <c r="J155" s="744">
        <f>'Целевые индикаторы '!D31</f>
        <v>75</v>
      </c>
      <c r="K155" s="992">
        <f>'Целевые индикаторы '!E31</f>
        <v>59.6</v>
      </c>
      <c r="L155" s="777" t="str">
        <f>'Целевые индикаторы '!G31</f>
        <v>Показатель будет выполнен к концу 2018 года.</v>
      </c>
      <c r="M155" s="196"/>
    </row>
    <row r="156" spans="1:13" ht="43.5" x14ac:dyDescent="0.25">
      <c r="A156" s="264" t="s">
        <v>140</v>
      </c>
      <c r="B156" s="265" t="s">
        <v>226</v>
      </c>
      <c r="C156" s="266"/>
      <c r="D156" s="267"/>
      <c r="E156" s="267"/>
      <c r="F156" s="267"/>
      <c r="G156" s="267"/>
      <c r="H156" s="257">
        <f>H157+H166</f>
        <v>1346770.4</v>
      </c>
      <c r="I156" s="257">
        <f>I157+I166</f>
        <v>1810839.673</v>
      </c>
      <c r="J156" s="268"/>
      <c r="K156" s="984"/>
      <c r="L156" s="267"/>
      <c r="M156" s="196">
        <f t="shared" si="3"/>
        <v>1.3445793529468721</v>
      </c>
    </row>
    <row r="157" spans="1:13" ht="38.25" x14ac:dyDescent="0.25">
      <c r="A157" s="413" t="s">
        <v>197</v>
      </c>
      <c r="B157" s="414" t="s">
        <v>227</v>
      </c>
      <c r="C157" s="266"/>
      <c r="D157" s="267"/>
      <c r="E157" s="267"/>
      <c r="F157" s="267"/>
      <c r="G157" s="267"/>
      <c r="H157" s="257">
        <f>H158+H159+H160+H164+H165</f>
        <v>1345673.2</v>
      </c>
      <c r="I157" s="257">
        <f>I158+I159+I160+I164+I165</f>
        <v>1808859.503</v>
      </c>
      <c r="J157" s="268"/>
      <c r="K157" s="984"/>
      <c r="L157" s="267"/>
      <c r="M157" s="196">
        <f t="shared" si="3"/>
        <v>1.344204152241421</v>
      </c>
    </row>
    <row r="158" spans="1:13" ht="141" customHeight="1" x14ac:dyDescent="0.25">
      <c r="A158" s="930" t="s">
        <v>270</v>
      </c>
      <c r="B158" s="931" t="s">
        <v>354</v>
      </c>
      <c r="C158" s="183" t="s">
        <v>512</v>
      </c>
      <c r="D158" s="388" t="s">
        <v>363</v>
      </c>
      <c r="E158" s="388" t="s">
        <v>364</v>
      </c>
      <c r="F158" s="388" t="s">
        <v>363</v>
      </c>
      <c r="G158" s="388" t="s">
        <v>364</v>
      </c>
      <c r="H158" s="269">
        <v>82215.28</v>
      </c>
      <c r="I158" s="243">
        <f>финансир!M151</f>
        <v>109591.73000000001</v>
      </c>
      <c r="J158" s="933" t="s">
        <v>63</v>
      </c>
      <c r="K158" s="993" t="s">
        <v>585</v>
      </c>
      <c r="L158" s="932"/>
      <c r="M158" s="196">
        <f t="shared" si="3"/>
        <v>1.332984939052692</v>
      </c>
    </row>
    <row r="159" spans="1:13" ht="63" customHeight="1" x14ac:dyDescent="0.25">
      <c r="A159" s="930"/>
      <c r="B159" s="931"/>
      <c r="C159" s="270" t="s">
        <v>58</v>
      </c>
      <c r="D159" s="388"/>
      <c r="E159" s="388"/>
      <c r="F159" s="388"/>
      <c r="G159" s="388"/>
      <c r="H159" s="747">
        <v>11450</v>
      </c>
      <c r="I159" s="243">
        <f>финансир!M152</f>
        <v>15665.867</v>
      </c>
      <c r="J159" s="933"/>
      <c r="K159" s="993" t="s">
        <v>582</v>
      </c>
      <c r="L159" s="932"/>
      <c r="M159" s="196"/>
    </row>
    <row r="160" spans="1:13" ht="31.5" customHeight="1" x14ac:dyDescent="0.25">
      <c r="A160" s="758" t="s">
        <v>271</v>
      </c>
      <c r="B160" s="280" t="s">
        <v>64</v>
      </c>
      <c r="C160" s="249"/>
      <c r="D160" s="388"/>
      <c r="E160" s="388"/>
      <c r="F160" s="388"/>
      <c r="G160" s="388"/>
      <c r="H160" s="269">
        <f>H161+H162+H163</f>
        <v>1223904.19</v>
      </c>
      <c r="I160" s="269">
        <f>I161+I162+I163</f>
        <v>1656447.406</v>
      </c>
      <c r="J160" s="759" t="s">
        <v>200</v>
      </c>
      <c r="K160" s="1000" t="s">
        <v>200</v>
      </c>
      <c r="L160" s="388"/>
      <c r="M160" s="196"/>
    </row>
    <row r="161" spans="1:13" ht="136.5" customHeight="1" x14ac:dyDescent="0.25">
      <c r="A161" s="937" t="s">
        <v>213</v>
      </c>
      <c r="B161" s="935" t="s">
        <v>65</v>
      </c>
      <c r="C161" s="183" t="s">
        <v>512</v>
      </c>
      <c r="D161" s="388" t="s">
        <v>363</v>
      </c>
      <c r="E161" s="388" t="s">
        <v>364</v>
      </c>
      <c r="F161" s="388" t="s">
        <v>363</v>
      </c>
      <c r="G161" s="388" t="s">
        <v>364</v>
      </c>
      <c r="H161" s="269">
        <v>1157714.69</v>
      </c>
      <c r="I161" s="243">
        <f>финансир!M154</f>
        <v>1546369.35</v>
      </c>
      <c r="J161" s="271" t="s">
        <v>203</v>
      </c>
      <c r="K161" s="993" t="s">
        <v>584</v>
      </c>
      <c r="L161" s="390"/>
      <c r="M161" s="196">
        <f t="shared" si="3"/>
        <v>1.3357084982656653</v>
      </c>
    </row>
    <row r="162" spans="1:13" ht="386.25" customHeight="1" x14ac:dyDescent="0.25">
      <c r="A162" s="937"/>
      <c r="B162" s="935"/>
      <c r="C162" s="247" t="s">
        <v>394</v>
      </c>
      <c r="D162" s="388" t="s">
        <v>364</v>
      </c>
      <c r="E162" s="388" t="s">
        <v>364</v>
      </c>
      <c r="F162" s="388" t="s">
        <v>364</v>
      </c>
      <c r="G162" s="388" t="s">
        <v>364</v>
      </c>
      <c r="H162" s="269">
        <v>189.5</v>
      </c>
      <c r="I162" s="243">
        <f>финансир!M155</f>
        <v>2820.9</v>
      </c>
      <c r="J162" s="271" t="s">
        <v>503</v>
      </c>
      <c r="K162" s="965" t="s">
        <v>615</v>
      </c>
      <c r="L162" s="272"/>
      <c r="M162" s="746"/>
    </row>
    <row r="163" spans="1:13" ht="59.25" customHeight="1" x14ac:dyDescent="0.25">
      <c r="A163" s="760" t="s">
        <v>67</v>
      </c>
      <c r="B163" s="737" t="s">
        <v>66</v>
      </c>
      <c r="C163" s="270" t="s">
        <v>58</v>
      </c>
      <c r="D163" s="388" t="s">
        <v>363</v>
      </c>
      <c r="E163" s="388" t="s">
        <v>364</v>
      </c>
      <c r="F163" s="388" t="s">
        <v>363</v>
      </c>
      <c r="G163" s="388" t="s">
        <v>364</v>
      </c>
      <c r="H163" s="269">
        <v>66000</v>
      </c>
      <c r="I163" s="243">
        <f>финансир!M156</f>
        <v>107257.156</v>
      </c>
      <c r="J163" s="271" t="s">
        <v>203</v>
      </c>
      <c r="K163" s="993" t="s">
        <v>583</v>
      </c>
      <c r="L163" s="390"/>
      <c r="M163" s="196"/>
    </row>
    <row r="164" spans="1:13" ht="154.5" customHeight="1" x14ac:dyDescent="0.25">
      <c r="A164" s="224" t="s">
        <v>272</v>
      </c>
      <c r="B164" s="225" t="s">
        <v>68</v>
      </c>
      <c r="C164" s="247" t="s">
        <v>395</v>
      </c>
      <c r="D164" s="388" t="s">
        <v>365</v>
      </c>
      <c r="E164" s="388" t="s">
        <v>365</v>
      </c>
      <c r="F164" s="388" t="s">
        <v>365</v>
      </c>
      <c r="G164" s="388" t="s">
        <v>365</v>
      </c>
      <c r="H164" s="269">
        <v>26725.5</v>
      </c>
      <c r="I164" s="243">
        <f>финансир!M157</f>
        <v>25442.959999999999</v>
      </c>
      <c r="J164" s="730" t="s">
        <v>118</v>
      </c>
      <c r="K164" s="993" t="s">
        <v>616</v>
      </c>
      <c r="L164" s="193"/>
      <c r="M164" s="196">
        <f t="shared" si="3"/>
        <v>0.95201062655516266</v>
      </c>
    </row>
    <row r="165" spans="1:13" ht="147.75" customHeight="1" x14ac:dyDescent="0.25">
      <c r="A165" s="224" t="s">
        <v>273</v>
      </c>
      <c r="B165" s="225" t="s">
        <v>11</v>
      </c>
      <c r="C165" s="183" t="s">
        <v>512</v>
      </c>
      <c r="D165" s="388" t="s">
        <v>363</v>
      </c>
      <c r="E165" s="388" t="s">
        <v>364</v>
      </c>
      <c r="F165" s="388" t="s">
        <v>363</v>
      </c>
      <c r="G165" s="388" t="s">
        <v>364</v>
      </c>
      <c r="H165" s="269">
        <v>1378.23</v>
      </c>
      <c r="I165" s="243">
        <f>финансир!M158</f>
        <v>1711.54</v>
      </c>
      <c r="J165" s="734" t="s">
        <v>24</v>
      </c>
      <c r="K165" s="993" t="s">
        <v>617</v>
      </c>
      <c r="L165" s="193"/>
      <c r="M165" s="196">
        <f t="shared" si="3"/>
        <v>1.2418391705303178</v>
      </c>
    </row>
    <row r="166" spans="1:13" ht="43.5" customHeight="1" x14ac:dyDescent="0.25">
      <c r="A166" s="173" t="s">
        <v>194</v>
      </c>
      <c r="B166" s="174" t="s">
        <v>229</v>
      </c>
      <c r="C166" s="273"/>
      <c r="D166" s="274"/>
      <c r="E166" s="274"/>
      <c r="F166" s="193"/>
      <c r="G166" s="193"/>
      <c r="H166" s="269">
        <f>H167</f>
        <v>1097.2</v>
      </c>
      <c r="I166" s="269">
        <f>I167</f>
        <v>1980.17</v>
      </c>
      <c r="J166" s="271"/>
      <c r="K166" s="961"/>
      <c r="L166" s="193"/>
      <c r="M166" s="196">
        <f t="shared" si="3"/>
        <v>1.8047484506015312</v>
      </c>
    </row>
    <row r="167" spans="1:13" ht="154.5" customHeight="1" x14ac:dyDescent="0.25">
      <c r="A167" s="758"/>
      <c r="B167" s="760" t="s">
        <v>230</v>
      </c>
      <c r="C167" s="184" t="s">
        <v>450</v>
      </c>
      <c r="D167" s="388" t="s">
        <v>365</v>
      </c>
      <c r="E167" s="388" t="s">
        <v>364</v>
      </c>
      <c r="F167" s="388" t="s">
        <v>365</v>
      </c>
      <c r="G167" s="388" t="s">
        <v>364</v>
      </c>
      <c r="H167" s="269">
        <v>1097.2</v>
      </c>
      <c r="I167" s="243">
        <f>финансир!M160</f>
        <v>1980.17</v>
      </c>
      <c r="J167" s="271" t="s">
        <v>504</v>
      </c>
      <c r="K167" s="981" t="s">
        <v>618</v>
      </c>
      <c r="L167" s="737"/>
      <c r="M167" s="196"/>
    </row>
    <row r="168" spans="1:13" x14ac:dyDescent="0.25">
      <c r="A168" s="899" t="s">
        <v>352</v>
      </c>
      <c r="B168" s="899"/>
      <c r="C168" s="388"/>
      <c r="D168" s="275"/>
      <c r="E168" s="757"/>
      <c r="F168" s="276"/>
      <c r="G168" s="276"/>
      <c r="H168" s="304"/>
      <c r="I168" s="276"/>
      <c r="J168" s="761"/>
      <c r="K168" s="980"/>
      <c r="L168" s="276"/>
      <c r="M168" s="196" t="e">
        <f t="shared" si="3"/>
        <v>#DIV/0!</v>
      </c>
    </row>
    <row r="169" spans="1:13" ht="92.25" hidden="1" customHeight="1" x14ac:dyDescent="0.25">
      <c r="A169" s="390"/>
      <c r="B169" s="737" t="s">
        <v>353</v>
      </c>
      <c r="C169" s="247" t="s">
        <v>397</v>
      </c>
      <c r="D169" s="275"/>
      <c r="E169" s="231"/>
      <c r="F169" s="277"/>
      <c r="G169" s="277"/>
      <c r="H169" s="304"/>
      <c r="I169" s="277"/>
      <c r="J169" s="278" t="e">
        <f>'Целевые индикаторы '!#REF!</f>
        <v>#REF!</v>
      </c>
      <c r="K169" s="967" t="e">
        <f>'Целевые индикаторы '!#REF!</f>
        <v>#REF!</v>
      </c>
      <c r="L169" s="312" t="e">
        <f>'Целевые индикаторы '!#REF!</f>
        <v>#REF!</v>
      </c>
      <c r="M169" s="196" t="e">
        <f t="shared" si="3"/>
        <v>#DIV/0!</v>
      </c>
    </row>
    <row r="170" spans="1:13" ht="140.25" customHeight="1" x14ac:dyDescent="0.25">
      <c r="A170" s="390"/>
      <c r="B170" s="737" t="s">
        <v>376</v>
      </c>
      <c r="C170" s="183" t="s">
        <v>512</v>
      </c>
      <c r="D170" s="275"/>
      <c r="E170" s="231"/>
      <c r="F170" s="277"/>
      <c r="G170" s="277"/>
      <c r="H170" s="304"/>
      <c r="I170" s="277"/>
      <c r="J170" s="988">
        <f>'Целевые индикаторы '!D36</f>
        <v>42.91</v>
      </c>
      <c r="K170" s="989">
        <f>'Целевые индикаторы '!E36</f>
        <v>42.91</v>
      </c>
      <c r="L170" s="982" t="str">
        <f>'Целевые индикаторы '!G36</f>
        <v>За 9 месяцев 2018 года значение целевого индикатора выполнено</v>
      </c>
      <c r="M170" s="228"/>
    </row>
    <row r="171" spans="1:13" ht="138" customHeight="1" x14ac:dyDescent="0.25">
      <c r="A171" s="390"/>
      <c r="B171" s="737" t="s">
        <v>377</v>
      </c>
      <c r="C171" s="183" t="s">
        <v>512</v>
      </c>
      <c r="D171" s="275"/>
      <c r="E171" s="231"/>
      <c r="F171" s="277"/>
      <c r="G171" s="277"/>
      <c r="H171" s="304"/>
      <c r="I171" s="277"/>
      <c r="J171" s="989">
        <f>'Целевые индикаторы '!D37</f>
        <v>0.114</v>
      </c>
      <c r="K171" s="989">
        <f>'Целевые индикаторы '!E37</f>
        <v>0.114</v>
      </c>
      <c r="L171" s="982" t="str">
        <f>'Целевые индикаторы '!G37</f>
        <v>За 9 месяцев 2018 года значение целевого индикатора выполнено</v>
      </c>
      <c r="M171" s="228"/>
    </row>
    <row r="172" spans="1:13" ht="135" customHeight="1" x14ac:dyDescent="0.25">
      <c r="A172" s="390"/>
      <c r="B172" s="737" t="s">
        <v>378</v>
      </c>
      <c r="C172" s="183" t="s">
        <v>512</v>
      </c>
      <c r="D172" s="275"/>
      <c r="E172" s="231"/>
      <c r="F172" s="277"/>
      <c r="G172" s="277"/>
      <c r="H172" s="304"/>
      <c r="I172" s="277"/>
      <c r="J172" s="988">
        <f>'Целевые индикаторы '!D38</f>
        <v>9.15</v>
      </c>
      <c r="K172" s="989">
        <f>'Целевые индикаторы '!E38</f>
        <v>9.15</v>
      </c>
      <c r="L172" s="982" t="str">
        <f>'Целевые индикаторы '!G38</f>
        <v>За 9 месяцев 2018 года значение целевого индикатора выполнено</v>
      </c>
      <c r="M172" s="228"/>
    </row>
    <row r="173" spans="1:13" ht="144.75" customHeight="1" x14ac:dyDescent="0.25">
      <c r="A173" s="390"/>
      <c r="B173" s="737" t="s">
        <v>379</v>
      </c>
      <c r="C173" s="183" t="s">
        <v>512</v>
      </c>
      <c r="D173" s="275"/>
      <c r="E173" s="231"/>
      <c r="F173" s="277"/>
      <c r="G173" s="277"/>
      <c r="H173" s="304"/>
      <c r="I173" s="277"/>
      <c r="J173" s="989">
        <f>'Целевые индикаторы '!D39</f>
        <v>0.82899999999999996</v>
      </c>
      <c r="K173" s="989">
        <f>'Целевые индикаторы '!E39</f>
        <v>0.82899999999999996</v>
      </c>
      <c r="L173" s="982" t="str">
        <f>'Целевые индикаторы '!G39</f>
        <v>За 9 месяцев 2018 года значение целевого индикатора выполнено</v>
      </c>
      <c r="M173" s="228"/>
    </row>
    <row r="174" spans="1:13" x14ac:dyDescent="0.25">
      <c r="A174" s="279"/>
      <c r="B174" s="280" t="s">
        <v>146</v>
      </c>
      <c r="C174" s="273"/>
      <c r="D174" s="193"/>
      <c r="E174" s="193"/>
      <c r="F174" s="193"/>
      <c r="G174" s="193"/>
      <c r="H174" s="281">
        <f>H156+H127+H101+H70+H6+H146</f>
        <v>6476408.1179399993</v>
      </c>
      <c r="I174" s="281">
        <f>I156+I127+I101+I70+I6+I146</f>
        <v>8736328.4386</v>
      </c>
      <c r="J174" s="200"/>
      <c r="K174" s="978"/>
      <c r="L174" s="193"/>
      <c r="M174" s="196">
        <f>I174/H174</f>
        <v>1.3489465579539219</v>
      </c>
    </row>
    <row r="175" spans="1:13" x14ac:dyDescent="0.25">
      <c r="H175" s="305">
        <f>H174-3154596.9</f>
        <v>3321811.2179399994</v>
      </c>
      <c r="I175" s="282">
        <f>I174/H174</f>
        <v>1.3489465579539219</v>
      </c>
    </row>
    <row r="176" spans="1:13" x14ac:dyDescent="0.25">
      <c r="H176" s="306"/>
      <c r="I176" s="182"/>
    </row>
    <row r="177" spans="8:8" x14ac:dyDescent="0.25">
      <c r="H177" s="305"/>
    </row>
    <row r="178" spans="8:8" x14ac:dyDescent="0.25">
      <c r="H178" s="305"/>
    </row>
  </sheetData>
  <mergeCells count="28">
    <mergeCell ref="A64:B64"/>
    <mergeCell ref="A98:B98"/>
    <mergeCell ref="A28:A29"/>
    <mergeCell ref="B28:B29"/>
    <mergeCell ref="A62:A63"/>
    <mergeCell ref="B62:B63"/>
    <mergeCell ref="A2:K2"/>
    <mergeCell ref="A3:A4"/>
    <mergeCell ref="B3:B4"/>
    <mergeCell ref="C3:C4"/>
    <mergeCell ref="D3:E3"/>
    <mergeCell ref="F3:G3"/>
    <mergeCell ref="H3:I3"/>
    <mergeCell ref="J3:K3"/>
    <mergeCell ref="L158:L159"/>
    <mergeCell ref="J158:J159"/>
    <mergeCell ref="A104:A105"/>
    <mergeCell ref="B161:B162"/>
    <mergeCell ref="B104:B105"/>
    <mergeCell ref="A161:A162"/>
    <mergeCell ref="K143:L144"/>
    <mergeCell ref="L106:L107"/>
    <mergeCell ref="A168:B168"/>
    <mergeCell ref="A123:B123"/>
    <mergeCell ref="A136:B136"/>
    <mergeCell ref="A151:B151"/>
    <mergeCell ref="A158:A159"/>
    <mergeCell ref="B158:B159"/>
  </mergeCells>
  <phoneticPr fontId="34" type="noConversion"/>
  <hyperlinks>
    <hyperlink ref="B31" location="_ftnref1" display="_ftnref1"/>
  </hyperlinks>
  <pageMargins left="0.70866141732283472" right="0.15748031496062992" top="0.23622047244094491" bottom="0.15748031496062992" header="0.23622047244094491" footer="0.15748031496062992"/>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view="pageBreakPreview" topLeftCell="A126" zoomScale="110" zoomScaleSheetLayoutView="110" workbookViewId="0">
      <selection activeCell="M135" sqref="M135"/>
    </sheetView>
  </sheetViews>
  <sheetFormatPr defaultRowHeight="15" x14ac:dyDescent="0.25"/>
  <cols>
    <col min="1" max="1" width="7.85546875" customWidth="1"/>
    <col min="2" max="2" width="42.140625" hidden="1" customWidth="1"/>
    <col min="3" max="3" width="31.42578125" customWidth="1"/>
    <col min="4" max="4" width="12" customWidth="1"/>
    <col min="5" max="6" width="12.42578125" customWidth="1"/>
    <col min="7" max="7" width="36.28515625" customWidth="1"/>
  </cols>
  <sheetData>
    <row r="1" spans="1:7" x14ac:dyDescent="0.25">
      <c r="G1" s="46" t="s">
        <v>90</v>
      </c>
    </row>
    <row r="2" spans="1:7" ht="18.75" x14ac:dyDescent="0.3">
      <c r="A2" s="943" t="s">
        <v>89</v>
      </c>
      <c r="B2" s="943"/>
      <c r="C2" s="943"/>
      <c r="D2" s="943"/>
      <c r="E2" s="943"/>
      <c r="F2" s="943"/>
      <c r="G2" s="943"/>
    </row>
    <row r="3" spans="1:7" ht="16.5" customHeight="1" x14ac:dyDescent="0.3">
      <c r="A3" s="944" t="s">
        <v>388</v>
      </c>
      <c r="B3" s="944"/>
      <c r="C3" s="944"/>
      <c r="D3" s="944"/>
      <c r="E3" s="944"/>
      <c r="F3" s="944"/>
      <c r="G3" s="944"/>
    </row>
    <row r="4" spans="1:7" ht="18.75" x14ac:dyDescent="0.3">
      <c r="A4" s="1"/>
      <c r="B4" s="1"/>
      <c r="C4" s="45"/>
      <c r="D4" s="948" t="s">
        <v>389</v>
      </c>
      <c r="E4" s="948"/>
      <c r="F4" s="948"/>
      <c r="G4" s="44"/>
    </row>
    <row r="5" spans="1:7" ht="63.75" x14ac:dyDescent="0.25">
      <c r="A5" s="17" t="s">
        <v>238</v>
      </c>
      <c r="B5" s="17" t="s">
        <v>239</v>
      </c>
      <c r="C5" s="17" t="s">
        <v>372</v>
      </c>
      <c r="D5" s="17" t="s">
        <v>371</v>
      </c>
      <c r="E5" s="17" t="s">
        <v>370</v>
      </c>
      <c r="F5" s="17" t="s">
        <v>369</v>
      </c>
      <c r="G5" s="17" t="s">
        <v>368</v>
      </c>
    </row>
    <row r="6" spans="1:7" x14ac:dyDescent="0.25">
      <c r="A6" s="16">
        <v>1</v>
      </c>
      <c r="B6" s="16">
        <v>2</v>
      </c>
      <c r="C6" s="16">
        <v>3</v>
      </c>
      <c r="D6" s="16">
        <v>4</v>
      </c>
      <c r="E6" s="16">
        <v>5</v>
      </c>
      <c r="F6" s="16">
        <v>6</v>
      </c>
      <c r="G6" s="16">
        <v>7</v>
      </c>
    </row>
    <row r="7" spans="1:7" ht="15.75" thickBot="1" x14ac:dyDescent="0.3">
      <c r="A7" s="945" t="s">
        <v>247</v>
      </c>
      <c r="B7" s="945"/>
      <c r="C7" s="945"/>
      <c r="D7" s="945"/>
      <c r="E7" s="945"/>
      <c r="F7" s="945"/>
      <c r="G7" s="945"/>
    </row>
    <row r="8" spans="1:7" ht="25.5" hidden="1" x14ac:dyDescent="0.25">
      <c r="A8" s="10" t="s">
        <v>270</v>
      </c>
      <c r="B8" s="11" t="s">
        <v>278</v>
      </c>
      <c r="C8" s="42"/>
      <c r="D8" s="42"/>
      <c r="E8" s="42"/>
      <c r="F8" s="42"/>
      <c r="G8" s="42"/>
    </row>
    <row r="9" spans="1:7" ht="26.25" hidden="1" thickBot="1" x14ac:dyDescent="0.3">
      <c r="A9" s="10" t="s">
        <v>271</v>
      </c>
      <c r="B9" s="11" t="s">
        <v>279</v>
      </c>
      <c r="C9" s="42"/>
      <c r="D9" s="42"/>
      <c r="E9" s="42"/>
      <c r="F9" s="42"/>
      <c r="G9" s="42"/>
    </row>
    <row r="10" spans="1:7" ht="132" customHeight="1" thickBot="1" x14ac:dyDescent="0.3">
      <c r="A10" s="146" t="s">
        <v>159</v>
      </c>
      <c r="B10" s="73">
        <v>2</v>
      </c>
      <c r="C10" s="8" t="s">
        <v>143</v>
      </c>
      <c r="D10" s="50">
        <v>2</v>
      </c>
      <c r="E10" s="51">
        <v>2</v>
      </c>
      <c r="F10" s="103">
        <f>E10/D10</f>
        <v>1</v>
      </c>
      <c r="G10" s="104" t="s">
        <v>387</v>
      </c>
    </row>
    <row r="11" spans="1:7" ht="119.25" customHeight="1" thickBot="1" x14ac:dyDescent="0.3">
      <c r="A11" s="146" t="s">
        <v>194</v>
      </c>
      <c r="B11" s="73" t="s">
        <v>280</v>
      </c>
      <c r="C11" s="8" t="s">
        <v>144</v>
      </c>
      <c r="D11" s="52">
        <v>0.2</v>
      </c>
      <c r="E11" s="51">
        <v>0.2</v>
      </c>
      <c r="F11" s="105">
        <f>E11/D11</f>
        <v>1</v>
      </c>
      <c r="G11" s="104" t="s">
        <v>387</v>
      </c>
    </row>
    <row r="12" spans="1:7" ht="38.25" hidden="1" x14ac:dyDescent="0.25">
      <c r="A12" s="146"/>
      <c r="B12" s="73" t="s">
        <v>97</v>
      </c>
      <c r="C12" s="43"/>
      <c r="D12" s="43"/>
      <c r="E12" s="43"/>
      <c r="F12" s="43"/>
      <c r="G12" s="42"/>
    </row>
    <row r="13" spans="1:7" ht="25.5" hidden="1" x14ac:dyDescent="0.25">
      <c r="A13" s="146"/>
      <c r="B13" s="73" t="s">
        <v>281</v>
      </c>
      <c r="C13" s="42"/>
      <c r="D13" s="42"/>
      <c r="E13" s="42"/>
      <c r="F13" s="42"/>
      <c r="G13" s="42"/>
    </row>
    <row r="14" spans="1:7" ht="25.5" hidden="1" x14ac:dyDescent="0.25">
      <c r="A14" s="146"/>
      <c r="B14" s="73" t="s">
        <v>282</v>
      </c>
      <c r="C14" s="23"/>
      <c r="D14" s="7"/>
      <c r="E14" s="7"/>
      <c r="F14" s="7"/>
      <c r="G14" s="23"/>
    </row>
    <row r="15" spans="1:7" ht="38.25" hidden="1" x14ac:dyDescent="0.25">
      <c r="A15" s="146"/>
      <c r="B15" s="73" t="s">
        <v>283</v>
      </c>
      <c r="C15" s="23"/>
      <c r="D15" s="7"/>
      <c r="E15" s="7"/>
      <c r="F15" s="7"/>
      <c r="G15" s="23"/>
    </row>
    <row r="16" spans="1:7" ht="25.5" hidden="1" x14ac:dyDescent="0.25">
      <c r="A16" s="146"/>
      <c r="B16" s="73" t="s">
        <v>98</v>
      </c>
      <c r="C16" s="23"/>
      <c r="D16" s="7"/>
      <c r="E16" s="7"/>
      <c r="F16" s="7"/>
      <c r="G16" s="23"/>
    </row>
    <row r="17" spans="1:7" ht="25.5" hidden="1" x14ac:dyDescent="0.25">
      <c r="A17" s="146"/>
      <c r="B17" s="73" t="s">
        <v>284</v>
      </c>
      <c r="C17" s="23"/>
      <c r="D17" s="7"/>
      <c r="E17" s="7"/>
      <c r="F17" s="7"/>
      <c r="G17" s="23"/>
    </row>
    <row r="18" spans="1:7" ht="38.25" hidden="1" x14ac:dyDescent="0.25">
      <c r="A18" s="146"/>
      <c r="B18" s="73" t="s">
        <v>285</v>
      </c>
      <c r="C18" s="23"/>
      <c r="D18" s="7"/>
      <c r="E18" s="7"/>
      <c r="F18" s="7"/>
      <c r="G18" s="23"/>
    </row>
    <row r="19" spans="1:7" ht="25.5" hidden="1" x14ac:dyDescent="0.25">
      <c r="A19" s="146"/>
      <c r="B19" s="73" t="s">
        <v>286</v>
      </c>
      <c r="C19" s="23"/>
      <c r="D19" s="7"/>
      <c r="E19" s="7"/>
      <c r="F19" s="7"/>
      <c r="G19" s="23"/>
    </row>
    <row r="20" spans="1:7" ht="178.5" hidden="1" x14ac:dyDescent="0.25">
      <c r="A20" s="146"/>
      <c r="B20" s="73" t="s">
        <v>287</v>
      </c>
      <c r="C20" s="23"/>
      <c r="D20" s="7"/>
      <c r="E20" s="7"/>
      <c r="F20" s="7"/>
      <c r="G20" s="23"/>
    </row>
    <row r="21" spans="1:7" ht="63.75" hidden="1" x14ac:dyDescent="0.25">
      <c r="A21" s="146"/>
      <c r="B21" s="73" t="s">
        <v>288</v>
      </c>
      <c r="C21" s="23"/>
      <c r="D21" s="7"/>
      <c r="E21" s="7"/>
      <c r="F21" s="7"/>
      <c r="G21" s="23"/>
    </row>
    <row r="22" spans="1:7" ht="38.25" hidden="1" x14ac:dyDescent="0.25">
      <c r="A22" s="146"/>
      <c r="B22" s="73" t="s">
        <v>289</v>
      </c>
      <c r="C22" s="23"/>
      <c r="D22" s="7"/>
      <c r="E22" s="7"/>
      <c r="F22" s="7"/>
      <c r="G22" s="23"/>
    </row>
    <row r="23" spans="1:7" ht="38.25" hidden="1" x14ac:dyDescent="0.25">
      <c r="A23" s="146"/>
      <c r="B23" s="73" t="s">
        <v>290</v>
      </c>
      <c r="C23" s="23"/>
      <c r="D23" s="7"/>
      <c r="E23" s="7"/>
      <c r="F23" s="7"/>
      <c r="G23" s="23"/>
    </row>
    <row r="24" spans="1:7" ht="38.25" hidden="1" x14ac:dyDescent="0.25">
      <c r="A24" s="146"/>
      <c r="B24" s="73" t="s">
        <v>291</v>
      </c>
      <c r="C24" s="23"/>
      <c r="D24" s="7"/>
      <c r="E24" s="7"/>
      <c r="F24" s="7"/>
      <c r="G24" s="23"/>
    </row>
    <row r="25" spans="1:7" ht="165.75" hidden="1" x14ac:dyDescent="0.25">
      <c r="A25" s="146"/>
      <c r="B25" s="73" t="s">
        <v>99</v>
      </c>
      <c r="C25" s="23"/>
      <c r="D25" s="7"/>
      <c r="E25" s="7"/>
      <c r="F25" s="7"/>
      <c r="G25" s="23"/>
    </row>
    <row r="26" spans="1:7" ht="51" hidden="1" x14ac:dyDescent="0.25">
      <c r="A26" s="146"/>
      <c r="B26" s="73" t="s">
        <v>292</v>
      </c>
      <c r="C26" s="23"/>
      <c r="D26" s="7"/>
      <c r="E26" s="7"/>
      <c r="F26" s="7"/>
      <c r="G26" s="23"/>
    </row>
    <row r="27" spans="1:7" ht="38.25" hidden="1" x14ac:dyDescent="0.25">
      <c r="A27" s="146"/>
      <c r="B27" s="73" t="s">
        <v>293</v>
      </c>
      <c r="C27" s="23"/>
      <c r="D27" s="7"/>
      <c r="E27" s="7"/>
      <c r="F27" s="7"/>
      <c r="G27" s="23"/>
    </row>
    <row r="28" spans="1:7" hidden="1" x14ac:dyDescent="0.25">
      <c r="A28" s="147"/>
      <c r="B28" s="11" t="s">
        <v>250</v>
      </c>
      <c r="C28" s="23"/>
      <c r="D28" s="7"/>
      <c r="E28" s="7"/>
      <c r="F28" s="7"/>
      <c r="G28" s="23"/>
    </row>
    <row r="29" spans="1:7" ht="25.5" hidden="1" x14ac:dyDescent="0.25">
      <c r="A29" s="146"/>
      <c r="B29" s="73" t="s">
        <v>100</v>
      </c>
      <c r="C29" s="23"/>
      <c r="D29" s="7"/>
      <c r="E29" s="7"/>
      <c r="F29" s="7"/>
      <c r="G29" s="23"/>
    </row>
    <row r="30" spans="1:7" ht="25.5" hidden="1" x14ac:dyDescent="0.25">
      <c r="A30" s="146"/>
      <c r="B30" s="73" t="s">
        <v>294</v>
      </c>
      <c r="C30" s="23"/>
      <c r="D30" s="7"/>
      <c r="E30" s="7"/>
      <c r="F30" s="7"/>
      <c r="G30" s="23"/>
    </row>
    <row r="31" spans="1:7" ht="38.25" hidden="1" x14ac:dyDescent="0.25">
      <c r="A31" s="146"/>
      <c r="B31" s="73" t="s">
        <v>295</v>
      </c>
      <c r="C31" s="23"/>
      <c r="D31" s="7"/>
      <c r="E31" s="7"/>
      <c r="F31" s="7"/>
      <c r="G31" s="23"/>
    </row>
    <row r="32" spans="1:7" ht="25.5" hidden="1" x14ac:dyDescent="0.25">
      <c r="A32" s="146"/>
      <c r="B32" s="73" t="s">
        <v>296</v>
      </c>
      <c r="C32" s="23"/>
      <c r="D32" s="7"/>
      <c r="E32" s="7"/>
      <c r="F32" s="7"/>
      <c r="G32" s="23"/>
    </row>
    <row r="33" spans="1:7" ht="38.25" hidden="1" x14ac:dyDescent="0.25">
      <c r="A33" s="146"/>
      <c r="B33" s="73" t="s">
        <v>297</v>
      </c>
      <c r="C33" s="23"/>
      <c r="D33" s="7"/>
      <c r="E33" s="7"/>
      <c r="F33" s="7"/>
      <c r="G33" s="23"/>
    </row>
    <row r="34" spans="1:7" ht="51" hidden="1" x14ac:dyDescent="0.25">
      <c r="A34" s="146"/>
      <c r="B34" s="73" t="s">
        <v>298</v>
      </c>
      <c r="C34" s="23"/>
      <c r="D34" s="7"/>
      <c r="E34" s="7"/>
      <c r="F34" s="7"/>
      <c r="G34" s="23"/>
    </row>
    <row r="35" spans="1:7" ht="25.5" hidden="1" x14ac:dyDescent="0.25">
      <c r="A35" s="146"/>
      <c r="B35" s="73" t="s">
        <v>299</v>
      </c>
      <c r="C35" s="23"/>
      <c r="D35" s="7"/>
      <c r="E35" s="7"/>
      <c r="F35" s="7"/>
      <c r="G35" s="23"/>
    </row>
    <row r="36" spans="1:7" ht="51" hidden="1" x14ac:dyDescent="0.25">
      <c r="A36" s="146"/>
      <c r="B36" s="73" t="s">
        <v>251</v>
      </c>
      <c r="C36" s="23"/>
      <c r="D36" s="7"/>
      <c r="E36" s="7"/>
      <c r="F36" s="7"/>
      <c r="G36" s="23"/>
    </row>
    <row r="37" spans="1:7" ht="38.25" hidden="1" x14ac:dyDescent="0.25">
      <c r="A37" s="146"/>
      <c r="B37" s="73" t="s">
        <v>300</v>
      </c>
      <c r="C37" s="23"/>
      <c r="D37" s="7"/>
      <c r="E37" s="7"/>
      <c r="F37" s="7"/>
      <c r="G37" s="23"/>
    </row>
    <row r="38" spans="1:7" ht="38.25" hidden="1" x14ac:dyDescent="0.25">
      <c r="A38" s="146"/>
      <c r="B38" s="73" t="s">
        <v>301</v>
      </c>
      <c r="C38" s="23"/>
      <c r="D38" s="7"/>
      <c r="E38" s="7"/>
      <c r="F38" s="7"/>
      <c r="G38" s="23"/>
    </row>
    <row r="39" spans="1:7" ht="25.5" hidden="1" x14ac:dyDescent="0.25">
      <c r="A39" s="146"/>
      <c r="B39" s="73" t="s">
        <v>302</v>
      </c>
      <c r="C39" s="23"/>
      <c r="D39" s="7"/>
      <c r="E39" s="7"/>
      <c r="F39" s="7"/>
      <c r="G39" s="23"/>
    </row>
    <row r="40" spans="1:7" ht="89.25" hidden="1" x14ac:dyDescent="0.25">
      <c r="A40" s="146"/>
      <c r="B40" s="73" t="s">
        <v>303</v>
      </c>
      <c r="C40" s="23"/>
      <c r="D40" s="7"/>
      <c r="E40" s="7"/>
      <c r="F40" s="7"/>
      <c r="G40" s="23"/>
    </row>
    <row r="41" spans="1:7" ht="25.5" hidden="1" x14ac:dyDescent="0.25">
      <c r="A41" s="146"/>
      <c r="B41" s="73" t="s">
        <v>304</v>
      </c>
      <c r="C41" s="23"/>
      <c r="D41" s="7"/>
      <c r="E41" s="7"/>
      <c r="F41" s="7"/>
      <c r="G41" s="23"/>
    </row>
    <row r="42" spans="1:7" ht="76.5" hidden="1" x14ac:dyDescent="0.25">
      <c r="A42" s="146"/>
      <c r="B42" s="73" t="s">
        <v>101</v>
      </c>
      <c r="C42" s="23"/>
      <c r="D42" s="7"/>
      <c r="E42" s="7"/>
      <c r="F42" s="7"/>
      <c r="G42" s="23"/>
    </row>
    <row r="43" spans="1:7" ht="51" hidden="1" x14ac:dyDescent="0.25">
      <c r="A43" s="146"/>
      <c r="B43" s="73" t="s">
        <v>102</v>
      </c>
      <c r="C43" s="23"/>
      <c r="D43" s="7"/>
      <c r="E43" s="7"/>
      <c r="F43" s="7"/>
      <c r="G43" s="23"/>
    </row>
    <row r="44" spans="1:7" ht="38.25" hidden="1" x14ac:dyDescent="0.25">
      <c r="A44" s="146"/>
      <c r="B44" s="73" t="s">
        <v>305</v>
      </c>
      <c r="C44" s="23"/>
      <c r="D44" s="7"/>
      <c r="E44" s="7"/>
      <c r="F44" s="7"/>
      <c r="G44" s="23"/>
    </row>
    <row r="45" spans="1:7" ht="63.75" hidden="1" x14ac:dyDescent="0.25">
      <c r="A45" s="146"/>
      <c r="B45" s="73" t="s">
        <v>103</v>
      </c>
      <c r="C45" s="23"/>
      <c r="D45" s="7"/>
      <c r="E45" s="7"/>
      <c r="F45" s="7"/>
      <c r="G45" s="23"/>
    </row>
    <row r="46" spans="1:7" ht="76.5" hidden="1" x14ac:dyDescent="0.25">
      <c r="A46" s="147"/>
      <c r="B46" s="11" t="s">
        <v>104</v>
      </c>
      <c r="C46" s="23"/>
      <c r="D46" s="7"/>
      <c r="E46" s="7"/>
      <c r="F46" s="7"/>
      <c r="G46" s="23"/>
    </row>
    <row r="47" spans="1:7" ht="76.5" hidden="1" x14ac:dyDescent="0.25">
      <c r="A47" s="146"/>
      <c r="B47" s="73" t="s">
        <v>104</v>
      </c>
      <c r="C47" s="23"/>
      <c r="D47" s="7"/>
      <c r="E47" s="7"/>
      <c r="F47" s="7"/>
      <c r="G47" s="23"/>
    </row>
    <row r="48" spans="1:7" ht="38.25" hidden="1" x14ac:dyDescent="0.25">
      <c r="A48" s="146"/>
      <c r="B48" s="73" t="s">
        <v>105</v>
      </c>
      <c r="C48" s="23"/>
      <c r="D48" s="7"/>
      <c r="E48" s="7"/>
      <c r="F48" s="7"/>
      <c r="G48" s="23"/>
    </row>
    <row r="49" spans="1:7" ht="25.5" hidden="1" x14ac:dyDescent="0.25">
      <c r="A49" s="146"/>
      <c r="B49" s="73" t="s">
        <v>306</v>
      </c>
      <c r="C49" s="23"/>
      <c r="D49" s="7"/>
      <c r="E49" s="7"/>
      <c r="F49" s="7"/>
      <c r="G49" s="23"/>
    </row>
    <row r="50" spans="1:7" ht="38.25" hidden="1" x14ac:dyDescent="0.25">
      <c r="A50" s="146"/>
      <c r="B50" s="73" t="s">
        <v>307</v>
      </c>
      <c r="C50" s="23"/>
      <c r="D50" s="7"/>
      <c r="E50" s="7"/>
      <c r="F50" s="7"/>
      <c r="G50" s="23"/>
    </row>
    <row r="51" spans="1:7" ht="38.25" hidden="1" x14ac:dyDescent="0.25">
      <c r="A51" s="146"/>
      <c r="B51" s="73" t="s">
        <v>193</v>
      </c>
      <c r="C51" s="23"/>
      <c r="D51" s="7"/>
      <c r="E51" s="7"/>
      <c r="F51" s="29"/>
      <c r="G51" s="23"/>
    </row>
    <row r="52" spans="1:7" ht="38.25" hidden="1" x14ac:dyDescent="0.25">
      <c r="A52" s="146"/>
      <c r="B52" s="73" t="s">
        <v>308</v>
      </c>
      <c r="C52" s="41"/>
      <c r="D52" s="13"/>
      <c r="E52" s="13"/>
      <c r="F52" s="13"/>
      <c r="G52" s="41"/>
    </row>
    <row r="53" spans="1:7" ht="89.25" hidden="1" x14ac:dyDescent="0.25">
      <c r="A53" s="146"/>
      <c r="B53" s="102" t="s">
        <v>205</v>
      </c>
      <c r="C53" s="41"/>
      <c r="D53" s="13"/>
      <c r="E53" s="13"/>
      <c r="F53" s="13"/>
      <c r="G53" s="41"/>
    </row>
    <row r="54" spans="1:7" ht="124.5" customHeight="1" x14ac:dyDescent="0.25">
      <c r="A54" s="82" t="s">
        <v>139</v>
      </c>
      <c r="B54" s="15"/>
      <c r="C54" s="74" t="s">
        <v>367</v>
      </c>
      <c r="D54" s="106">
        <v>98.2</v>
      </c>
      <c r="E54" s="106">
        <v>98.2</v>
      </c>
      <c r="F54" s="107">
        <v>1</v>
      </c>
      <c r="G54" s="104" t="s">
        <v>387</v>
      </c>
    </row>
    <row r="55" spans="1:7" ht="86.25" customHeight="1" x14ac:dyDescent="0.25">
      <c r="A55" s="82" t="s">
        <v>390</v>
      </c>
      <c r="B55" s="15"/>
      <c r="C55" s="6" t="s">
        <v>237</v>
      </c>
      <c r="D55" s="109">
        <v>100</v>
      </c>
      <c r="E55" s="109">
        <v>100</v>
      </c>
      <c r="F55" s="105">
        <f>E55/D55</f>
        <v>1</v>
      </c>
      <c r="G55" s="104" t="s">
        <v>387</v>
      </c>
    </row>
    <row r="56" spans="1:7" hidden="1" x14ac:dyDescent="0.25">
      <c r="A56" s="2"/>
      <c r="B56" s="20" t="s">
        <v>248</v>
      </c>
      <c r="C56" s="18"/>
      <c r="D56" s="19"/>
      <c r="E56" s="19"/>
      <c r="F56" s="19"/>
      <c r="G56" s="18"/>
    </row>
    <row r="57" spans="1:7" x14ac:dyDescent="0.25">
      <c r="A57" s="946" t="s">
        <v>253</v>
      </c>
      <c r="B57" s="946"/>
      <c r="C57" s="946"/>
      <c r="D57" s="946"/>
      <c r="E57" s="946"/>
      <c r="F57" s="946"/>
      <c r="G57" s="946"/>
    </row>
    <row r="58" spans="1:7" ht="25.5" hidden="1" x14ac:dyDescent="0.25">
      <c r="A58" s="86" t="s">
        <v>197</v>
      </c>
      <c r="B58" s="85" t="s">
        <v>158</v>
      </c>
      <c r="C58" s="23"/>
      <c r="D58" s="7"/>
      <c r="E58" s="7"/>
      <c r="F58" s="7"/>
      <c r="G58" s="23"/>
    </row>
    <row r="59" spans="1:7" ht="51" hidden="1" customHeight="1" x14ac:dyDescent="0.25">
      <c r="A59" s="71" t="s">
        <v>270</v>
      </c>
      <c r="B59" s="72" t="s">
        <v>309</v>
      </c>
      <c r="C59" s="101"/>
      <c r="D59" s="9"/>
      <c r="E59" s="9"/>
      <c r="F59" s="9"/>
      <c r="G59" s="40"/>
    </row>
    <row r="60" spans="1:7" ht="51" hidden="1" x14ac:dyDescent="0.25">
      <c r="A60" s="54" t="s">
        <v>271</v>
      </c>
      <c r="B60" s="73" t="s">
        <v>310</v>
      </c>
      <c r="C60" s="101"/>
      <c r="D60" s="39"/>
      <c r="E60" s="39"/>
      <c r="F60" s="39"/>
      <c r="G60" s="38"/>
    </row>
    <row r="61" spans="1:7" ht="51" hidden="1" x14ac:dyDescent="0.25">
      <c r="A61" s="54" t="s">
        <v>272</v>
      </c>
      <c r="B61" s="73" t="s">
        <v>110</v>
      </c>
      <c r="C61" s="101"/>
      <c r="D61" s="39"/>
      <c r="E61" s="39"/>
      <c r="F61" s="39"/>
      <c r="G61" s="38"/>
    </row>
    <row r="62" spans="1:7" s="53" customFormat="1" ht="63.75" hidden="1" x14ac:dyDescent="0.25">
      <c r="A62" s="54" t="s">
        <v>273</v>
      </c>
      <c r="B62" s="73" t="s">
        <v>311</v>
      </c>
      <c r="C62" s="101"/>
      <c r="D62" s="65"/>
      <c r="E62" s="83"/>
      <c r="F62" s="82"/>
      <c r="G62" s="82"/>
    </row>
    <row r="63" spans="1:7" ht="51" hidden="1" x14ac:dyDescent="0.25">
      <c r="A63" s="54" t="s">
        <v>274</v>
      </c>
      <c r="B63" s="73" t="s">
        <v>112</v>
      </c>
      <c r="C63" s="101"/>
      <c r="D63" s="39"/>
      <c r="E63" s="39"/>
      <c r="F63" s="39"/>
      <c r="G63" s="38"/>
    </row>
    <row r="64" spans="1:7" ht="89.25" hidden="1" x14ac:dyDescent="0.25">
      <c r="A64" s="54" t="s">
        <v>106</v>
      </c>
      <c r="B64" s="73" t="s">
        <v>113</v>
      </c>
      <c r="C64" s="101"/>
      <c r="D64" s="39"/>
      <c r="E64" s="39"/>
      <c r="F64" s="39"/>
      <c r="G64" s="38"/>
    </row>
    <row r="65" spans="1:7" ht="25.5" hidden="1" x14ac:dyDescent="0.25">
      <c r="A65" s="54" t="s">
        <v>107</v>
      </c>
      <c r="B65" s="73" t="s">
        <v>314</v>
      </c>
      <c r="C65" s="101"/>
      <c r="D65" s="39"/>
      <c r="E65" s="39"/>
      <c r="F65" s="39"/>
      <c r="G65" s="38"/>
    </row>
    <row r="66" spans="1:7" ht="89.25" hidden="1" x14ac:dyDescent="0.25">
      <c r="A66" s="54" t="s">
        <v>153</v>
      </c>
      <c r="B66" s="73" t="s">
        <v>315</v>
      </c>
      <c r="C66" s="101"/>
      <c r="D66" s="37"/>
      <c r="E66" s="37"/>
      <c r="F66" s="37"/>
      <c r="G66" s="36"/>
    </row>
    <row r="67" spans="1:7" ht="25.5" hidden="1" x14ac:dyDescent="0.25">
      <c r="A67" s="54" t="s">
        <v>358</v>
      </c>
      <c r="B67" s="73" t="s">
        <v>316</v>
      </c>
      <c r="C67" s="950"/>
      <c r="D67" s="19"/>
      <c r="E67" s="19"/>
      <c r="F67" s="19"/>
      <c r="G67" s="18"/>
    </row>
    <row r="68" spans="1:7" ht="25.5" hidden="1" x14ac:dyDescent="0.25">
      <c r="A68" s="54" t="s">
        <v>361</v>
      </c>
      <c r="B68" s="73" t="s">
        <v>317</v>
      </c>
      <c r="C68" s="951"/>
      <c r="D68" s="7"/>
      <c r="E68" s="7"/>
      <c r="F68" s="7"/>
      <c r="G68" s="23"/>
    </row>
    <row r="69" spans="1:7" ht="25.5" hidden="1" x14ac:dyDescent="0.25">
      <c r="A69" s="54" t="s">
        <v>93</v>
      </c>
      <c r="B69" s="73" t="s">
        <v>114</v>
      </c>
      <c r="C69" s="951"/>
      <c r="D69" s="7"/>
      <c r="E69" s="7"/>
      <c r="F69" s="7"/>
      <c r="G69" s="23"/>
    </row>
    <row r="70" spans="1:7" ht="51" hidden="1" x14ac:dyDescent="0.25">
      <c r="A70" s="54" t="s">
        <v>160</v>
      </c>
      <c r="B70" s="73" t="s">
        <v>115</v>
      </c>
      <c r="C70" s="951"/>
      <c r="D70" s="7"/>
      <c r="E70" s="7"/>
      <c r="F70" s="7"/>
      <c r="G70" s="23"/>
    </row>
    <row r="71" spans="1:7" ht="38.25" hidden="1" x14ac:dyDescent="0.25">
      <c r="A71" s="54" t="s">
        <v>161</v>
      </c>
      <c r="B71" s="73" t="s">
        <v>318</v>
      </c>
      <c r="C71" s="951"/>
      <c r="D71" s="7"/>
      <c r="E71" s="7"/>
      <c r="F71" s="7"/>
      <c r="G71" s="23"/>
    </row>
    <row r="72" spans="1:7" ht="51" hidden="1" x14ac:dyDescent="0.25">
      <c r="A72" s="54" t="s">
        <v>162</v>
      </c>
      <c r="B72" s="73" t="s">
        <v>319</v>
      </c>
      <c r="C72" s="951"/>
      <c r="D72" s="7"/>
      <c r="E72" s="7"/>
      <c r="F72" s="7"/>
      <c r="G72" s="23"/>
    </row>
    <row r="73" spans="1:7" ht="51" hidden="1" x14ac:dyDescent="0.25">
      <c r="A73" s="54" t="s">
        <v>163</v>
      </c>
      <c r="B73" s="73" t="s">
        <v>116</v>
      </c>
      <c r="C73" s="951"/>
      <c r="D73" s="7"/>
      <c r="E73" s="7"/>
      <c r="F73" s="7"/>
      <c r="G73" s="23"/>
    </row>
    <row r="74" spans="1:7" ht="63.75" hidden="1" x14ac:dyDescent="0.25">
      <c r="A74" s="54" t="s">
        <v>164</v>
      </c>
      <c r="B74" s="73" t="s">
        <v>320</v>
      </c>
      <c r="C74" s="951"/>
      <c r="D74" s="7"/>
      <c r="E74" s="7"/>
      <c r="F74" s="7"/>
      <c r="G74" s="23"/>
    </row>
    <row r="75" spans="1:7" ht="63.75" hidden="1" x14ac:dyDescent="0.25">
      <c r="A75" s="54" t="s">
        <v>165</v>
      </c>
      <c r="B75" s="73" t="s">
        <v>321</v>
      </c>
      <c r="C75" s="951"/>
      <c r="D75" s="7"/>
      <c r="E75" s="7"/>
      <c r="F75" s="7"/>
      <c r="G75" s="23"/>
    </row>
    <row r="76" spans="1:7" ht="63.75" hidden="1" x14ac:dyDescent="0.25">
      <c r="A76" s="54" t="s">
        <v>166</v>
      </c>
      <c r="B76" s="73" t="s">
        <v>322</v>
      </c>
      <c r="C76" s="951"/>
      <c r="D76" s="7"/>
      <c r="E76" s="7"/>
      <c r="F76" s="7"/>
      <c r="G76" s="23"/>
    </row>
    <row r="77" spans="1:7" ht="76.5" hidden="1" x14ac:dyDescent="0.25">
      <c r="A77" s="54" t="s">
        <v>167</v>
      </c>
      <c r="B77" s="73" t="s">
        <v>323</v>
      </c>
      <c r="C77" s="951"/>
      <c r="D77" s="7"/>
      <c r="E77" s="7"/>
      <c r="F77" s="7"/>
      <c r="G77" s="23"/>
    </row>
    <row r="78" spans="1:7" ht="51" hidden="1" x14ac:dyDescent="0.25">
      <c r="A78" s="54" t="s">
        <v>168</v>
      </c>
      <c r="B78" s="73" t="s">
        <v>324</v>
      </c>
      <c r="C78" s="951"/>
      <c r="D78" s="7"/>
      <c r="E78" s="7"/>
      <c r="F78" s="7"/>
      <c r="G78" s="23"/>
    </row>
    <row r="79" spans="1:7" ht="38.25" hidden="1" x14ac:dyDescent="0.25">
      <c r="A79" s="54" t="s">
        <v>169</v>
      </c>
      <c r="B79" s="73" t="s">
        <v>325</v>
      </c>
      <c r="C79" s="951"/>
      <c r="D79" s="7"/>
      <c r="E79" s="7"/>
      <c r="F79" s="7"/>
      <c r="G79" s="23"/>
    </row>
    <row r="80" spans="1:7" ht="51" hidden="1" x14ac:dyDescent="0.25">
      <c r="A80" s="54" t="s">
        <v>170</v>
      </c>
      <c r="B80" s="73" t="s">
        <v>326</v>
      </c>
      <c r="C80" s="951"/>
      <c r="D80" s="7"/>
      <c r="E80" s="7"/>
      <c r="F80" s="7"/>
      <c r="G80" s="23"/>
    </row>
    <row r="81" spans="1:7" ht="132.75" hidden="1" customHeight="1" x14ac:dyDescent="0.25">
      <c r="A81" s="54" t="s">
        <v>171</v>
      </c>
      <c r="B81" s="110" t="s">
        <v>111</v>
      </c>
      <c r="C81" s="951"/>
      <c r="D81" s="7"/>
      <c r="E81" s="7"/>
      <c r="F81" s="7"/>
      <c r="G81" s="23"/>
    </row>
    <row r="82" spans="1:7" ht="51" hidden="1" x14ac:dyDescent="0.25">
      <c r="A82" s="54" t="s">
        <v>172</v>
      </c>
      <c r="B82" s="110" t="s">
        <v>312</v>
      </c>
      <c r="C82" s="951"/>
      <c r="D82" s="35"/>
      <c r="E82" s="34"/>
      <c r="F82" s="29"/>
      <c r="G82" s="23"/>
    </row>
    <row r="83" spans="1:7" ht="25.5" hidden="1" x14ac:dyDescent="0.25">
      <c r="A83" s="54" t="s">
        <v>173</v>
      </c>
      <c r="B83" s="73" t="s">
        <v>313</v>
      </c>
      <c r="C83" s="951"/>
      <c r="D83" s="7"/>
      <c r="E83" s="7"/>
      <c r="F83" s="7"/>
      <c r="G83" s="23"/>
    </row>
    <row r="84" spans="1:7" ht="157.5" customHeight="1" x14ac:dyDescent="0.25">
      <c r="A84" s="147" t="s">
        <v>159</v>
      </c>
      <c r="B84" s="11"/>
      <c r="C84" s="57" t="s">
        <v>347</v>
      </c>
      <c r="D84" s="144">
        <v>0.84</v>
      </c>
      <c r="E84" s="144">
        <f>'план-график'!K99</f>
        <v>0.87949999999999995</v>
      </c>
      <c r="F84" s="108">
        <f>E84/D84*100</f>
        <v>104.70238095238096</v>
      </c>
      <c r="G84" s="104" t="str">
        <f>'план-график'!L99</f>
        <v>За 9 месяцев 2018 года значение целевого индикатора выполнено</v>
      </c>
    </row>
    <row r="85" spans="1:7" ht="63.75" x14ac:dyDescent="0.25">
      <c r="A85" s="147" t="s">
        <v>194</v>
      </c>
      <c r="B85" s="11"/>
      <c r="C85" s="57" t="s">
        <v>236</v>
      </c>
      <c r="D85" s="108">
        <v>100</v>
      </c>
      <c r="E85" s="108">
        <v>100</v>
      </c>
      <c r="F85" s="103">
        <v>1</v>
      </c>
      <c r="G85" s="104" t="s">
        <v>385</v>
      </c>
    </row>
    <row r="86" spans="1:7" hidden="1" x14ac:dyDescent="0.25">
      <c r="A86" s="2"/>
      <c r="B86" s="20" t="s">
        <v>248</v>
      </c>
      <c r="C86" s="18"/>
      <c r="D86" s="19"/>
      <c r="E86" s="19"/>
      <c r="F86" s="19"/>
      <c r="G86" s="18"/>
    </row>
    <row r="87" spans="1:7" x14ac:dyDescent="0.25">
      <c r="A87" s="949" t="s">
        <v>254</v>
      </c>
      <c r="B87" s="949"/>
      <c r="C87" s="949"/>
      <c r="D87" s="949"/>
      <c r="E87" s="949"/>
      <c r="F87" s="949"/>
      <c r="G87" s="949"/>
    </row>
    <row r="88" spans="1:7" ht="25.5" hidden="1" x14ac:dyDescent="0.25">
      <c r="A88" s="3" t="s">
        <v>159</v>
      </c>
      <c r="B88" s="4" t="s">
        <v>329</v>
      </c>
      <c r="C88" s="33"/>
      <c r="D88" s="31"/>
      <c r="E88" s="32"/>
      <c r="F88" s="32"/>
      <c r="G88" s="18"/>
    </row>
    <row r="89" spans="1:7" ht="141" thickBot="1" x14ac:dyDescent="0.3">
      <c r="A89" s="149" t="s">
        <v>159</v>
      </c>
      <c r="B89" s="4" t="s">
        <v>330</v>
      </c>
      <c r="C89" s="8" t="s">
        <v>147</v>
      </c>
      <c r="D89" s="111">
        <v>100</v>
      </c>
      <c r="E89" s="112">
        <v>100</v>
      </c>
      <c r="F89" s="103">
        <f>E89/D89</f>
        <v>1</v>
      </c>
      <c r="G89" s="104" t="s">
        <v>387</v>
      </c>
    </row>
    <row r="90" spans="1:7" ht="153.75" hidden="1" thickBot="1" x14ac:dyDescent="0.3">
      <c r="A90" s="149"/>
      <c r="B90" s="6" t="s">
        <v>211</v>
      </c>
      <c r="C90" s="23"/>
      <c r="D90" s="7"/>
      <c r="E90" s="7"/>
      <c r="F90" s="7"/>
      <c r="G90" s="23"/>
    </row>
    <row r="91" spans="1:7" ht="142.5" hidden="1" thickBot="1" x14ac:dyDescent="0.3">
      <c r="A91" s="117"/>
      <c r="B91" s="84" t="s">
        <v>212</v>
      </c>
      <c r="C91" s="23"/>
      <c r="D91" s="7"/>
      <c r="E91" s="7"/>
      <c r="F91" s="7"/>
      <c r="G91" s="23"/>
    </row>
    <row r="92" spans="1:7" ht="51.75" hidden="1" thickBot="1" x14ac:dyDescent="0.3">
      <c r="A92" s="148"/>
      <c r="B92" s="4" t="s">
        <v>336</v>
      </c>
      <c r="C92" s="18"/>
      <c r="D92" s="19"/>
      <c r="E92" s="19"/>
      <c r="F92" s="19"/>
      <c r="G92" s="18"/>
    </row>
    <row r="93" spans="1:7" ht="39" hidden="1" thickBot="1" x14ac:dyDescent="0.3">
      <c r="A93" s="148"/>
      <c r="B93" s="4" t="s">
        <v>337</v>
      </c>
      <c r="C93" s="18"/>
      <c r="D93" s="19"/>
      <c r="E93" s="19"/>
      <c r="F93" s="19"/>
      <c r="G93" s="18"/>
    </row>
    <row r="94" spans="1:7" ht="26.25" hidden="1" thickBot="1" x14ac:dyDescent="0.3">
      <c r="A94" s="148"/>
      <c r="B94" s="4" t="s">
        <v>339</v>
      </c>
      <c r="C94" s="18"/>
      <c r="D94" s="19"/>
      <c r="E94" s="19"/>
      <c r="F94" s="19"/>
      <c r="G94" s="18"/>
    </row>
    <row r="95" spans="1:7" ht="51.75" hidden="1" thickBot="1" x14ac:dyDescent="0.3">
      <c r="A95" s="149"/>
      <c r="B95" s="6" t="s">
        <v>340</v>
      </c>
      <c r="C95" s="23"/>
      <c r="D95" s="7"/>
      <c r="E95" s="7"/>
      <c r="F95" s="7"/>
      <c r="G95" s="23"/>
    </row>
    <row r="96" spans="1:7" ht="102.75" hidden="1" thickBot="1" x14ac:dyDescent="0.3">
      <c r="A96" s="148"/>
      <c r="B96" s="4" t="s">
        <v>341</v>
      </c>
      <c r="C96" s="18"/>
      <c r="D96" s="19"/>
      <c r="E96" s="19"/>
      <c r="F96" s="19"/>
      <c r="G96" s="18"/>
    </row>
    <row r="97" spans="1:7" ht="90" hidden="1" thickBot="1" x14ac:dyDescent="0.3">
      <c r="A97" s="149"/>
      <c r="B97" s="6" t="s">
        <v>342</v>
      </c>
      <c r="C97" s="23"/>
      <c r="D97" s="7"/>
      <c r="E97" s="30"/>
      <c r="F97" s="7"/>
      <c r="G97" s="23"/>
    </row>
    <row r="98" spans="1:7" ht="109.5" customHeight="1" thickBot="1" x14ac:dyDescent="0.3">
      <c r="A98" s="149" t="s">
        <v>194</v>
      </c>
      <c r="B98" s="6" t="s">
        <v>343</v>
      </c>
      <c r="C98" s="145" t="s">
        <v>142</v>
      </c>
      <c r="D98" s="113">
        <v>42</v>
      </c>
      <c r="E98" s="114">
        <v>42</v>
      </c>
      <c r="F98" s="103">
        <f>E98/D98</f>
        <v>1</v>
      </c>
      <c r="G98" s="104" t="s">
        <v>387</v>
      </c>
    </row>
    <row r="99" spans="1:7" ht="38.25" hidden="1" x14ac:dyDescent="0.25">
      <c r="A99" s="149"/>
      <c r="B99" s="6" t="s">
        <v>344</v>
      </c>
      <c r="C99" s="23"/>
      <c r="D99" s="7"/>
      <c r="E99" s="30"/>
      <c r="F99" s="7"/>
      <c r="G99" s="23"/>
    </row>
    <row r="100" spans="1:7" ht="57.75" customHeight="1" x14ac:dyDescent="0.25">
      <c r="A100" s="149" t="s">
        <v>139</v>
      </c>
      <c r="B100" s="6" t="s">
        <v>345</v>
      </c>
      <c r="C100" s="8" t="s">
        <v>148</v>
      </c>
      <c r="D100" s="115">
        <v>5.0999999999999996</v>
      </c>
      <c r="E100" s="116">
        <v>5.0999999999999996</v>
      </c>
      <c r="F100" s="103">
        <f>E100/D100</f>
        <v>1</v>
      </c>
      <c r="G100" s="104" t="s">
        <v>387</v>
      </c>
    </row>
    <row r="101" spans="1:7" hidden="1" x14ac:dyDescent="0.25">
      <c r="A101" s="3" t="s">
        <v>131</v>
      </c>
      <c r="B101" s="4" t="s">
        <v>255</v>
      </c>
      <c r="C101" s="18"/>
      <c r="D101" s="19"/>
      <c r="E101" s="19"/>
      <c r="F101" s="19"/>
      <c r="G101" s="18"/>
    </row>
    <row r="102" spans="1:7" ht="25.5" hidden="1" x14ac:dyDescent="0.25">
      <c r="A102" s="5" t="s">
        <v>132</v>
      </c>
      <c r="B102" s="6" t="s">
        <v>346</v>
      </c>
      <c r="C102" s="23"/>
      <c r="D102" s="7"/>
      <c r="E102" s="7"/>
      <c r="F102" s="7"/>
      <c r="G102" s="23"/>
    </row>
    <row r="103" spans="1:7" hidden="1" x14ac:dyDescent="0.25">
      <c r="A103" s="28"/>
      <c r="B103" s="27" t="s">
        <v>248</v>
      </c>
      <c r="C103" s="21"/>
      <c r="D103" s="26"/>
      <c r="E103" s="26"/>
      <c r="F103" s="22"/>
      <c r="G103" s="21"/>
    </row>
    <row r="104" spans="1:7" hidden="1" x14ac:dyDescent="0.25">
      <c r="A104" s="946" t="s">
        <v>256</v>
      </c>
      <c r="B104" s="949"/>
      <c r="C104" s="946"/>
      <c r="D104" s="946"/>
      <c r="E104" s="946"/>
      <c r="F104" s="946"/>
      <c r="G104" s="946"/>
    </row>
    <row r="105" spans="1:7" s="53" customFormat="1" ht="83.25" hidden="1" customHeight="1" x14ac:dyDescent="0.25">
      <c r="A105" s="88" t="s">
        <v>270</v>
      </c>
      <c r="B105" s="58" t="s">
        <v>257</v>
      </c>
      <c r="C105" s="134" t="s">
        <v>232</v>
      </c>
      <c r="D105" s="122">
        <v>0.56999999999999995</v>
      </c>
      <c r="E105" s="99">
        <f>'план-график'!K137</f>
        <v>0.38</v>
      </c>
      <c r="F105" s="127">
        <f>(D105-E105)/D105*100%+100</f>
        <v>100.33333333333333</v>
      </c>
      <c r="G105" s="133" t="str">
        <f>'план-график'!L137</f>
        <v>По состоянию на 01.10.2018 численность безработных граждан, зарегистрированных в государственных учреждениях службы занятости населения, составила 2455 человек. Уровень регистрируемой безработицы составил 0,38%</v>
      </c>
    </row>
    <row r="106" spans="1:7" ht="51" hidden="1" x14ac:dyDescent="0.25">
      <c r="A106" s="88"/>
      <c r="B106" s="87"/>
      <c r="C106" s="48" t="s">
        <v>380</v>
      </c>
      <c r="D106" s="118">
        <v>76056</v>
      </c>
      <c r="E106" s="119">
        <f>'план-график'!K140</f>
        <v>66707</v>
      </c>
      <c r="F106" s="139">
        <f>E106/D106</f>
        <v>0.8770774166403702</v>
      </c>
      <c r="G106" s="131" t="str">
        <f>'план-график'!L140</f>
        <v xml:space="preserve">Количество получателей государственных услуг в сфере занятости за 9 месяцев 2018 года составило  66707 человек. </v>
      </c>
    </row>
    <row r="107" spans="1:7" ht="51" hidden="1" x14ac:dyDescent="0.25">
      <c r="A107" s="89" t="s">
        <v>271</v>
      </c>
      <c r="B107" s="57" t="s">
        <v>136</v>
      </c>
      <c r="C107" s="48" t="s">
        <v>233</v>
      </c>
      <c r="D107" s="138"/>
      <c r="E107" s="138"/>
      <c r="F107" s="139"/>
      <c r="G107" s="100"/>
    </row>
    <row r="108" spans="1:7" hidden="1" x14ac:dyDescent="0.25">
      <c r="A108" s="76" t="s">
        <v>272</v>
      </c>
      <c r="B108" s="57" t="s">
        <v>134</v>
      </c>
      <c r="C108" s="48"/>
      <c r="D108" s="138"/>
      <c r="E108" s="138"/>
      <c r="F108" s="139"/>
      <c r="G108" s="100"/>
    </row>
    <row r="109" spans="1:7" ht="127.5" hidden="1" x14ac:dyDescent="0.25">
      <c r="A109" s="90" t="s">
        <v>273</v>
      </c>
      <c r="B109" s="57" t="s">
        <v>221</v>
      </c>
      <c r="C109" s="47"/>
      <c r="D109" s="128"/>
      <c r="E109" s="128"/>
      <c r="F109" s="128"/>
      <c r="G109" s="47"/>
    </row>
    <row r="110" spans="1:7" ht="25.5" hidden="1" x14ac:dyDescent="0.25">
      <c r="A110" s="56" t="s">
        <v>274</v>
      </c>
      <c r="B110" s="57" t="s">
        <v>222</v>
      </c>
      <c r="C110" s="25"/>
      <c r="D110" s="30"/>
      <c r="E110" s="30"/>
      <c r="F110" s="30"/>
      <c r="G110" s="23"/>
    </row>
    <row r="111" spans="1:7" ht="51" hidden="1" x14ac:dyDescent="0.25">
      <c r="A111" s="81"/>
      <c r="B111" s="77"/>
      <c r="C111" s="49" t="s">
        <v>381</v>
      </c>
      <c r="D111" s="123">
        <v>11300</v>
      </c>
      <c r="E111" s="130">
        <f>'план-график'!K139</f>
        <v>8950</v>
      </c>
      <c r="F111" s="120">
        <f>E111/D111</f>
        <v>0.79203539823008851</v>
      </c>
      <c r="G111" s="110" t="str">
        <f>'план-график'!L139</f>
        <v>Количество работников прошедших обучение за 9 месяцев 2018 года составило 8950 человек</v>
      </c>
    </row>
    <row r="112" spans="1:7" s="53" customFormat="1" ht="140.25" hidden="1" x14ac:dyDescent="0.25">
      <c r="A112" s="81"/>
      <c r="B112" s="77"/>
      <c r="C112" s="66" t="s">
        <v>231</v>
      </c>
      <c r="D112" s="125">
        <v>542</v>
      </c>
      <c r="E112" s="125">
        <f>'план-график'!K141</f>
        <v>164</v>
      </c>
      <c r="F112" s="127">
        <f>(D112-E112)/D112*100%+100</f>
        <v>100.69741697416974</v>
      </c>
      <c r="G112" s="126" t="str">
        <f>'план-график'!L141</f>
        <v>За 9 месяцев 2018 года численность пострадавших в результате несчастных случаев на производстве составила 164 человека,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v>
      </c>
    </row>
    <row r="113" spans="1:8" ht="38.25" hidden="1" x14ac:dyDescent="0.25">
      <c r="A113" s="81"/>
      <c r="B113" s="77"/>
      <c r="C113" s="66" t="s">
        <v>382</v>
      </c>
      <c r="D113" s="118">
        <v>17000</v>
      </c>
      <c r="E113" s="129">
        <f>'план-график'!K142</f>
        <v>18516</v>
      </c>
      <c r="F113" s="124">
        <f>E113/D113</f>
        <v>1.0891764705882352</v>
      </c>
      <c r="G113" s="110" t="str">
        <f>'план-график'!L142</f>
        <v xml:space="preserve">За 9 месяцев 2018 года специальная оценка условий труда проведена на 18516  рабочих местах. </v>
      </c>
    </row>
    <row r="114" spans="1:8" ht="114.75" hidden="1" x14ac:dyDescent="0.25">
      <c r="A114" s="81"/>
      <c r="B114" s="77"/>
      <c r="C114" s="49" t="s">
        <v>374</v>
      </c>
      <c r="D114" s="17">
        <v>46</v>
      </c>
      <c r="E114" s="142" t="str">
        <f>'план-график'!K143</f>
        <v>Показатель подсчитывается территориальным органом статистики 1 раз в год (предварительно в мае)</v>
      </c>
      <c r="F114" s="132" t="s">
        <v>118</v>
      </c>
      <c r="G114" s="75">
        <f>'план-график'!L143</f>
        <v>0</v>
      </c>
    </row>
    <row r="115" spans="1:8" ht="51" hidden="1" x14ac:dyDescent="0.25">
      <c r="A115" s="81"/>
      <c r="B115" s="77"/>
      <c r="C115" s="48" t="s">
        <v>375</v>
      </c>
      <c r="D115" s="17">
        <v>37</v>
      </c>
      <c r="E115" s="142">
        <f>'план-график'!K144</f>
        <v>0</v>
      </c>
      <c r="F115" s="132" t="s">
        <v>118</v>
      </c>
      <c r="G115" s="75">
        <f>'план-график'!L144</f>
        <v>0</v>
      </c>
    </row>
    <row r="116" spans="1:8" ht="114.75" hidden="1" x14ac:dyDescent="0.25">
      <c r="A116" s="91" t="s">
        <v>106</v>
      </c>
      <c r="B116" s="77" t="s">
        <v>151</v>
      </c>
      <c r="C116" s="25"/>
      <c r="D116" s="7"/>
      <c r="E116" s="7"/>
      <c r="F116" s="7"/>
      <c r="G116" s="23"/>
    </row>
    <row r="117" spans="1:8" ht="51" hidden="1" x14ac:dyDescent="0.25">
      <c r="A117" s="92" t="s">
        <v>194</v>
      </c>
      <c r="B117" s="58" t="s">
        <v>223</v>
      </c>
    </row>
    <row r="118" spans="1:8" ht="114.75" hidden="1" x14ac:dyDescent="0.25">
      <c r="A118" s="90" t="s">
        <v>108</v>
      </c>
      <c r="B118" s="57" t="s">
        <v>135</v>
      </c>
      <c r="C118" s="25"/>
      <c r="D118" s="19"/>
      <c r="E118" s="19"/>
      <c r="F118" s="19"/>
      <c r="G118" s="18"/>
    </row>
    <row r="119" spans="1:8" ht="25.5" hidden="1" x14ac:dyDescent="0.25">
      <c r="A119" s="56" t="s">
        <v>109</v>
      </c>
      <c r="B119" s="57" t="s">
        <v>133</v>
      </c>
      <c r="C119" s="25"/>
      <c r="D119" s="7"/>
      <c r="E119" s="7"/>
      <c r="F119" s="7"/>
      <c r="G119" s="23"/>
    </row>
    <row r="120" spans="1:8" hidden="1" x14ac:dyDescent="0.25">
      <c r="A120" s="2"/>
      <c r="B120" s="20" t="s">
        <v>248</v>
      </c>
      <c r="C120" s="18"/>
      <c r="D120" s="19"/>
      <c r="E120" s="19"/>
      <c r="F120" s="19"/>
      <c r="G120" s="18"/>
    </row>
    <row r="121" spans="1:8" hidden="1" x14ac:dyDescent="0.25">
      <c r="A121" s="952" t="s">
        <v>258</v>
      </c>
      <c r="B121" s="953"/>
      <c r="C121" s="954"/>
      <c r="D121" s="954"/>
      <c r="E121" s="954"/>
      <c r="F121" s="954"/>
      <c r="G121" s="955"/>
    </row>
    <row r="122" spans="1:8" s="62" customFormat="1" ht="133.5" hidden="1" customHeight="1" x14ac:dyDescent="0.25">
      <c r="A122" s="78" t="s">
        <v>270</v>
      </c>
      <c r="B122" s="84" t="s">
        <v>225</v>
      </c>
      <c r="C122" s="68" t="s">
        <v>383</v>
      </c>
      <c r="D122" s="135">
        <v>750</v>
      </c>
      <c r="E122" s="129">
        <f>'план-график'!K152</f>
        <v>627</v>
      </c>
      <c r="F122" s="69">
        <f>E122/D122</f>
        <v>0.83599999999999997</v>
      </c>
      <c r="G122" s="136" t="str">
        <f>'план-график'!L152</f>
        <v>Показатель будет выполнен к концу 2018 года.</v>
      </c>
    </row>
    <row r="123" spans="1:8" s="62" customFormat="1" ht="135.75" hidden="1" customHeight="1" x14ac:dyDescent="0.25">
      <c r="A123" s="61"/>
      <c r="B123" s="67"/>
      <c r="C123" s="68" t="s">
        <v>356</v>
      </c>
      <c r="D123" s="14">
        <v>11</v>
      </c>
      <c r="E123" s="137">
        <f>'план-график'!K154</f>
        <v>53.8</v>
      </c>
      <c r="F123" s="69">
        <f>E123/D123</f>
        <v>4.8909090909090907</v>
      </c>
      <c r="G123" s="17" t="str">
        <f>'план-график'!L154</f>
        <v>Показатель будет выполнен к концу 2018 года.</v>
      </c>
      <c r="H123" s="70"/>
    </row>
    <row r="124" spans="1:8" ht="51" hidden="1" x14ac:dyDescent="0.25">
      <c r="A124" s="79" t="s">
        <v>271</v>
      </c>
      <c r="B124" s="80" t="s">
        <v>120</v>
      </c>
      <c r="C124" s="8"/>
      <c r="D124" s="7"/>
      <c r="E124" s="7"/>
      <c r="F124" s="7"/>
      <c r="G124" s="23"/>
    </row>
    <row r="125" spans="1:8" hidden="1" x14ac:dyDescent="0.25">
      <c r="A125" s="2"/>
      <c r="B125" s="20" t="s">
        <v>248</v>
      </c>
      <c r="C125" s="21"/>
      <c r="D125" s="22"/>
      <c r="E125" s="22"/>
      <c r="F125" s="22"/>
      <c r="G125" s="21"/>
    </row>
    <row r="126" spans="1:8" x14ac:dyDescent="0.25">
      <c r="A126" s="952" t="s">
        <v>137</v>
      </c>
      <c r="B126" s="953"/>
      <c r="C126" s="953"/>
      <c r="D126" s="953"/>
      <c r="E126" s="953"/>
      <c r="F126" s="953"/>
      <c r="G126" s="956"/>
    </row>
    <row r="127" spans="1:8" ht="38.25" hidden="1" x14ac:dyDescent="0.25">
      <c r="A127" s="93" t="s">
        <v>197</v>
      </c>
      <c r="B127" s="94" t="s">
        <v>227</v>
      </c>
      <c r="C127" s="97"/>
      <c r="D127" s="97"/>
      <c r="E127" s="97"/>
      <c r="F127" s="97"/>
      <c r="G127" s="98"/>
    </row>
    <row r="128" spans="1:8" s="53" customFormat="1" ht="51" x14ac:dyDescent="0.25">
      <c r="A128" s="121" t="s">
        <v>159</v>
      </c>
      <c r="B128" s="60" t="s">
        <v>354</v>
      </c>
      <c r="C128" s="57" t="s">
        <v>353</v>
      </c>
      <c r="D128" s="59">
        <v>100</v>
      </c>
      <c r="E128" s="63">
        <v>100</v>
      </c>
      <c r="F128" s="24">
        <f>E128/D128</f>
        <v>1</v>
      </c>
      <c r="G128" s="104" t="s">
        <v>387</v>
      </c>
    </row>
    <row r="129" spans="1:7" s="53" customFormat="1" ht="153" hidden="1" x14ac:dyDescent="0.25">
      <c r="A129" s="150"/>
      <c r="B129" s="96" t="s">
        <v>228</v>
      </c>
      <c r="C129" s="57"/>
      <c r="D129" s="64"/>
      <c r="E129" s="63"/>
      <c r="F129" s="24"/>
      <c r="G129" s="57"/>
    </row>
    <row r="130" spans="1:7" s="53" customFormat="1" ht="114.75" hidden="1" x14ac:dyDescent="0.25">
      <c r="A130" s="150"/>
      <c r="B130" s="55" t="s">
        <v>117</v>
      </c>
      <c r="C130" s="57"/>
      <c r="D130" s="64"/>
      <c r="E130" s="63"/>
      <c r="F130" s="24"/>
      <c r="G130" s="57"/>
    </row>
    <row r="131" spans="1:7" s="53" customFormat="1" ht="38.25" hidden="1" x14ac:dyDescent="0.25">
      <c r="A131" s="146"/>
      <c r="B131" s="73" t="s">
        <v>252</v>
      </c>
      <c r="C131" s="57"/>
      <c r="D131" s="64"/>
      <c r="E131" s="63"/>
      <c r="F131" s="24"/>
      <c r="G131" s="57"/>
    </row>
    <row r="132" spans="1:7" s="53" customFormat="1" ht="25.5" hidden="1" x14ac:dyDescent="0.25">
      <c r="A132" s="151"/>
      <c r="B132" s="95" t="s">
        <v>229</v>
      </c>
      <c r="C132" s="57"/>
      <c r="D132" s="64"/>
      <c r="E132" s="63"/>
      <c r="F132" s="24"/>
      <c r="G132" s="57"/>
    </row>
    <row r="133" spans="1:7" ht="119.25" customHeight="1" x14ac:dyDescent="0.25">
      <c r="A133" s="152" t="s">
        <v>194</v>
      </c>
      <c r="B133" s="12" t="s">
        <v>230</v>
      </c>
      <c r="C133" s="57" t="str">
        <f>'план-график'!B170</f>
        <v>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v>
      </c>
      <c r="D133" s="140">
        <f>'план-график'!J170</f>
        <v>42.91</v>
      </c>
      <c r="E133" s="143">
        <f>'план-график'!K170</f>
        <v>42.91</v>
      </c>
      <c r="F133" s="153">
        <f>(D133-E133)/D133*100%+100%</f>
        <v>1</v>
      </c>
      <c r="G133" s="104" t="str">
        <f>'план-график'!L170</f>
        <v>За 9 месяцев 2018 года значение целевого индикатора выполнено</v>
      </c>
    </row>
    <row r="134" spans="1:7" ht="82.5" customHeight="1" x14ac:dyDescent="0.25">
      <c r="A134" s="152" t="s">
        <v>139</v>
      </c>
      <c r="B134" s="12"/>
      <c r="C134" s="57" t="str">
        <f>'план-график'!B171</f>
        <v>Удельный расход тепловой энергии на 1 кв. метр общей площади помещений, занимаемых подведомственными учреждениями, Гкал / кв. м</v>
      </c>
      <c r="D134" s="141">
        <f>'план-график'!J171</f>
        <v>0.114</v>
      </c>
      <c r="E134" s="143">
        <f>'план-график'!K171</f>
        <v>0.114</v>
      </c>
      <c r="F134" s="153">
        <f>(D134-E134)/D134*100%+100%</f>
        <v>1</v>
      </c>
      <c r="G134" s="104" t="str">
        <f>'план-график'!L171</f>
        <v>За 9 месяцев 2018 года значение целевого индикатора выполнено</v>
      </c>
    </row>
    <row r="135" spans="1:7" ht="92.25" customHeight="1" x14ac:dyDescent="0.25">
      <c r="A135" s="152" t="s">
        <v>390</v>
      </c>
      <c r="B135" s="12"/>
      <c r="C135" s="57" t="str">
        <f>'план-график'!B172</f>
        <v>Удельный расход природного газа на 1 кв. метр общей площади помещений, занимаемых подведомственны-ми учреждениями, тыс. куб. м /кв. м</v>
      </c>
      <c r="D135" s="140">
        <f>'план-график'!J172</f>
        <v>9.15</v>
      </c>
      <c r="E135" s="143">
        <f>'план-график'!K172</f>
        <v>9.15</v>
      </c>
      <c r="F135" s="153">
        <f>(D135-E135)/D135*100%+100%</f>
        <v>1</v>
      </c>
      <c r="G135" s="104" t="str">
        <f>'план-график'!L172</f>
        <v>За 9 месяцев 2018 года значение целевого индикатора выполнено</v>
      </c>
    </row>
    <row r="136" spans="1:7" ht="83.25" customHeight="1" x14ac:dyDescent="0.25">
      <c r="A136" s="152" t="s">
        <v>391</v>
      </c>
      <c r="B136" s="12"/>
      <c r="C136" s="57" t="str">
        <f>'план-график'!B173</f>
        <v>Удельный расход воды на 1 кв. метр общей площади помещений, занимаемых подведомственными учреждениями, тыс. куб. м /кв. м</v>
      </c>
      <c r="D136" s="141">
        <f>'план-график'!J173</f>
        <v>0.82899999999999996</v>
      </c>
      <c r="E136" s="143">
        <f>'план-график'!K173</f>
        <v>0.82899999999999996</v>
      </c>
      <c r="F136" s="153">
        <f>(D136-E136)/D136*100%+100%</f>
        <v>1</v>
      </c>
      <c r="G136" s="104" t="str">
        <f>'план-график'!L173</f>
        <v>За 9 месяцев 2018 года значение целевого индикатора выполнено</v>
      </c>
    </row>
    <row r="138" spans="1:7" ht="15.75" x14ac:dyDescent="0.25">
      <c r="A138" s="947"/>
      <c r="B138" s="947"/>
      <c r="C138" s="947"/>
      <c r="D138" s="947"/>
      <c r="E138" s="947"/>
      <c r="F138" s="947"/>
      <c r="G138" s="947"/>
    </row>
  </sheetData>
  <mergeCells count="11">
    <mergeCell ref="A2:G2"/>
    <mergeCell ref="A3:G3"/>
    <mergeCell ref="A7:G7"/>
    <mergeCell ref="A57:G57"/>
    <mergeCell ref="A138:G138"/>
    <mergeCell ref="D4:F4"/>
    <mergeCell ref="A87:G87"/>
    <mergeCell ref="C67:C83"/>
    <mergeCell ref="A104:G104"/>
    <mergeCell ref="A121:G121"/>
    <mergeCell ref="A126:G126"/>
  </mergeCells>
  <phoneticPr fontId="34" type="noConversion"/>
  <pageMargins left="0.56000000000000005" right="0.22" top="0.21" bottom="0.16" header="0.2" footer="0.16"/>
  <pageSetup paperSize="9" scale="84" fitToHeight="0" orientation="portrait" r:id="rId1"/>
  <rowBreaks count="1" manualBreakCount="1">
    <brk id="12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3.5703125" style="157" customWidth="1"/>
    <col min="2" max="2" width="24.7109375" style="157" customWidth="1"/>
    <col min="3" max="3" width="101.5703125" style="157" customWidth="1"/>
    <col min="4" max="4" width="38.28515625" style="157" customWidth="1"/>
    <col min="5" max="16384" width="9.140625" style="157"/>
  </cols>
  <sheetData>
    <row r="1" spans="1:4" x14ac:dyDescent="0.2">
      <c r="D1" s="154" t="s">
        <v>85</v>
      </c>
    </row>
    <row r="2" spans="1:4" x14ac:dyDescent="0.2">
      <c r="A2" s="957" t="s">
        <v>84</v>
      </c>
      <c r="B2" s="957"/>
      <c r="C2" s="957"/>
      <c r="D2" s="957"/>
    </row>
    <row r="3" spans="1:4" x14ac:dyDescent="0.2">
      <c r="A3" s="957" t="s">
        <v>86</v>
      </c>
      <c r="B3" s="957"/>
      <c r="C3" s="957"/>
      <c r="D3" s="957"/>
    </row>
    <row r="4" spans="1:4" x14ac:dyDescent="0.2">
      <c r="A4" s="155"/>
    </row>
    <row r="5" spans="1:4" ht="69.75" customHeight="1" x14ac:dyDescent="0.2">
      <c r="A5" s="156" t="s">
        <v>80</v>
      </c>
      <c r="B5" s="156" t="s">
        <v>81</v>
      </c>
      <c r="C5" s="156" t="s">
        <v>82</v>
      </c>
      <c r="D5" s="156" t="s">
        <v>83</v>
      </c>
    </row>
    <row r="6" spans="1:4" ht="409.5" customHeight="1" x14ac:dyDescent="0.2">
      <c r="A6" s="156">
        <v>1</v>
      </c>
      <c r="B6" s="156" t="s">
        <v>87</v>
      </c>
      <c r="C6" s="158" t="s">
        <v>51</v>
      </c>
      <c r="D6" s="156" t="s">
        <v>88</v>
      </c>
    </row>
  </sheetData>
  <mergeCells count="2">
    <mergeCell ref="A2:D2"/>
    <mergeCell ref="A3:D3"/>
  </mergeCells>
  <phoneticPr fontId="34" type="noConversion"/>
  <pageMargins left="0.70866141732283472" right="0.37" top="0.22" bottom="0.16" header="0.22" footer="0.16"/>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zoomScaleNormal="100" workbookViewId="0">
      <selection activeCell="I7" sqref="I7"/>
    </sheetView>
  </sheetViews>
  <sheetFormatPr defaultColWidth="9.140625" defaultRowHeight="18.75" x14ac:dyDescent="0.25"/>
  <cols>
    <col min="1" max="1" width="5.7109375" style="163" customWidth="1"/>
    <col min="2" max="2" width="46.140625" style="163" customWidth="1"/>
    <col min="3" max="4" width="15.28515625" style="163" customWidth="1"/>
    <col min="5" max="5" width="165" style="163" customWidth="1"/>
    <col min="6" max="16384" width="9.140625" style="163"/>
  </cols>
  <sheetData>
    <row r="1" spans="1:7" x14ac:dyDescent="0.25">
      <c r="A1" s="958" t="s">
        <v>84</v>
      </c>
      <c r="B1" s="958"/>
      <c r="C1" s="958"/>
      <c r="D1" s="958"/>
      <c r="E1" s="958"/>
    </row>
    <row r="2" spans="1:7" x14ac:dyDescent="0.25">
      <c r="A2" s="958" t="s">
        <v>626</v>
      </c>
      <c r="B2" s="958"/>
      <c r="C2" s="958"/>
      <c r="D2" s="958"/>
      <c r="E2" s="958"/>
    </row>
    <row r="3" spans="1:7" x14ac:dyDescent="0.25">
      <c r="A3" s="958" t="s">
        <v>25</v>
      </c>
      <c r="B3" s="958"/>
      <c r="C3" s="958"/>
      <c r="D3" s="958"/>
      <c r="E3" s="958"/>
      <c r="F3" s="164"/>
      <c r="G3" s="164"/>
    </row>
    <row r="5" spans="1:7" s="165" customFormat="1" ht="50.25" customHeight="1" x14ac:dyDescent="0.25">
      <c r="A5" s="959" t="s">
        <v>3</v>
      </c>
      <c r="B5" s="959"/>
      <c r="C5" s="960" t="s">
        <v>4</v>
      </c>
      <c r="D5" s="960"/>
      <c r="E5" s="960"/>
    </row>
    <row r="6" spans="1:7" s="165" customFormat="1" ht="31.5" x14ac:dyDescent="0.25">
      <c r="A6" s="166" t="s">
        <v>80</v>
      </c>
      <c r="B6" s="166" t="s">
        <v>5</v>
      </c>
      <c r="C6" s="166" t="s">
        <v>6</v>
      </c>
      <c r="D6" s="166" t="s">
        <v>7</v>
      </c>
      <c r="E6" s="166" t="s">
        <v>82</v>
      </c>
    </row>
    <row r="7" spans="1:7" ht="270" x14ac:dyDescent="0.25">
      <c r="A7" s="159">
        <v>1</v>
      </c>
      <c r="B7" s="160" t="s">
        <v>8</v>
      </c>
      <c r="C7" s="161">
        <v>43122</v>
      </c>
      <c r="D7" s="159" t="s">
        <v>622</v>
      </c>
      <c r="E7" s="162" t="s">
        <v>404</v>
      </c>
    </row>
    <row r="8" spans="1:7" ht="360" x14ac:dyDescent="0.25">
      <c r="A8" s="159">
        <v>2</v>
      </c>
      <c r="B8" s="160" t="s">
        <v>8</v>
      </c>
      <c r="C8" s="161">
        <v>43242</v>
      </c>
      <c r="D8" s="159" t="s">
        <v>621</v>
      </c>
      <c r="E8" s="745" t="s">
        <v>513</v>
      </c>
    </row>
    <row r="9" spans="1:7" ht="360" x14ac:dyDescent="0.25">
      <c r="A9" s="974">
        <v>3</v>
      </c>
      <c r="B9" s="975" t="s">
        <v>8</v>
      </c>
      <c r="C9" s="976">
        <v>43328</v>
      </c>
      <c r="D9" s="974" t="s">
        <v>620</v>
      </c>
      <c r="E9" s="996" t="s">
        <v>623</v>
      </c>
    </row>
    <row r="10" spans="1:7" ht="390" x14ac:dyDescent="0.25">
      <c r="A10" s="974">
        <v>4</v>
      </c>
      <c r="B10" s="975" t="s">
        <v>8</v>
      </c>
      <c r="C10" s="976">
        <v>43369</v>
      </c>
      <c r="D10" s="974" t="s">
        <v>624</v>
      </c>
      <c r="E10" s="996" t="s">
        <v>625</v>
      </c>
    </row>
  </sheetData>
  <mergeCells count="5">
    <mergeCell ref="A1:E1"/>
    <mergeCell ref="A2:E2"/>
    <mergeCell ref="A3:E3"/>
    <mergeCell ref="A5:B5"/>
    <mergeCell ref="C5:E5"/>
  </mergeCells>
  <phoneticPr fontId="34" type="noConversion"/>
  <pageMargins left="0.31496062992125984" right="0.15748031496062992" top="0.74803149606299213" bottom="0.74803149606299213" header="0.31496062992125984" footer="0.31496062992125984"/>
  <pageSetup paperSize="9" scale="55"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16</vt:i4>
      </vt:variant>
    </vt:vector>
  </HeadingPairs>
  <TitlesOfParts>
    <vt:vector size="22" baseType="lpstr">
      <vt:lpstr>финансир</vt:lpstr>
      <vt:lpstr>Целевые индикаторы </vt:lpstr>
      <vt:lpstr>план-график</vt:lpstr>
      <vt:lpstr>Целевые индикаторы для Ольги Ви</vt:lpstr>
      <vt:lpstr>Сведения</vt:lpstr>
      <vt:lpstr>сведения о гп</vt:lpstr>
      <vt:lpstr>финансир!_ftn1</vt:lpstr>
      <vt:lpstr>финансир!_ftn2</vt:lpstr>
      <vt:lpstr>финансир!_ftn3</vt:lpstr>
      <vt:lpstr>финансир!_ftn4</vt:lpstr>
      <vt:lpstr>финансир!_ftnref1</vt:lpstr>
      <vt:lpstr>финансир!_ftnref2</vt:lpstr>
      <vt:lpstr>финансир!_ftnref3</vt:lpstr>
      <vt:lpstr>финансир!_ftnref4</vt:lpstr>
      <vt:lpstr>'план-график'!Заголовки_для_печати</vt:lpstr>
      <vt:lpstr>финансир!Заголовки_для_печати</vt:lpstr>
      <vt:lpstr>'Целевые индикаторы '!Заголовки_для_печати</vt:lpstr>
      <vt:lpstr>'план-график'!Область_печати</vt:lpstr>
      <vt:lpstr>'сведения о гп'!Область_печати</vt:lpstr>
      <vt:lpstr>финансир!Область_печати</vt:lpstr>
      <vt:lpstr>'Целевые индикаторы '!Область_печати</vt:lpstr>
      <vt:lpstr>'Целевые индикаторы для Ольги Ви'!Область_печати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2018-10-31T13:17:38Z</dcterms:modified>
</cp:coreProperties>
</file>