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5" windowWidth="15735" windowHeight="12150" activeTab="1"/>
  </bookViews>
  <sheets>
    <sheet name="финансир" sheetId="1" r:id="rId1"/>
    <sheet name="Целевые индикаторы " sheetId="7" r:id="rId2"/>
    <sheet name="план-график" sheetId="10" r:id="rId3"/>
    <sheet name="Целевые индикаторы для Ольги Ви" sheetId="11" state="hidden" r:id="rId4"/>
    <sheet name="Сведения" sheetId="14" state="hidden" r:id="rId5"/>
    <sheet name="сведения о гп" sheetId="15" r:id="rId6"/>
  </sheets>
  <definedNames>
    <definedName name="_ftn1" localSheetId="0">финансир!$A$17</definedName>
    <definedName name="_ftn2" localSheetId="0">финансир!$A$19</definedName>
    <definedName name="_ftn3" localSheetId="0">финансир!$A$20</definedName>
    <definedName name="_ftn4" localSheetId="0">финансир!$A$21</definedName>
    <definedName name="_ftnref1" localSheetId="0">финансир!$D$6</definedName>
    <definedName name="_ftnref2" localSheetId="0">финансир!$E$6</definedName>
    <definedName name="_ftnref3" localSheetId="0">финансир!$F$6</definedName>
    <definedName name="_ftnref4" localSheetId="0">финансир!$G$6</definedName>
    <definedName name="_xlnm.Print_Titles" localSheetId="2">'план-график'!$3:$5</definedName>
    <definedName name="_xlnm.Print_Titles" localSheetId="0">финансир!$7:$7</definedName>
    <definedName name="_xlnm.Print_Titles" localSheetId="1">'Целевые индикаторы '!$5:$6</definedName>
    <definedName name="_xlnm.Print_Area" localSheetId="2">'план-график'!$A$1:$L$174</definedName>
    <definedName name="_xlnm.Print_Area" localSheetId="5">'сведения о гп'!$A$1:$E$15</definedName>
    <definedName name="_xlnm.Print_Area" localSheetId="0">финансир!$A$1:$P$163</definedName>
    <definedName name="_xlnm.Print_Area" localSheetId="1">'Целевые индикаторы '!$A$1:$H$38</definedName>
    <definedName name="_xlnm.Print_Area" localSheetId="3">'Целевые индикаторы для Ольги Ви'!$A$2:$G$136</definedName>
  </definedNames>
  <calcPr calcId="145621"/>
</workbook>
</file>

<file path=xl/calcChain.xml><?xml version="1.0" encoding="utf-8"?>
<calcChain xmlns="http://schemas.openxmlformats.org/spreadsheetml/2006/main">
  <c r="I175" i="10" l="1"/>
  <c r="I166" i="10"/>
  <c r="J100" i="10" l="1"/>
  <c r="P95" i="1"/>
  <c r="J70" i="10"/>
  <c r="P65" i="1"/>
  <c r="L101" i="1" l="1"/>
  <c r="M101" i="1"/>
  <c r="M118" i="1"/>
  <c r="M154" i="1" l="1"/>
  <c r="M64" i="1"/>
  <c r="I9" i="1"/>
  <c r="I58" i="1"/>
  <c r="I62" i="1"/>
  <c r="I66" i="1"/>
  <c r="I69" i="1"/>
  <c r="I96" i="1"/>
  <c r="I116" i="1"/>
  <c r="I114" i="1"/>
  <c r="I112" i="1"/>
  <c r="I99" i="1"/>
  <c r="I98" i="1"/>
  <c r="I127" i="1"/>
  <c r="I130" i="1"/>
  <c r="I141" i="1"/>
  <c r="I147" i="1"/>
  <c r="I153" i="1"/>
  <c r="I150" i="1"/>
  <c r="I161" i="1"/>
  <c r="I64" i="1"/>
  <c r="H164" i="1"/>
  <c r="D181" i="1"/>
  <c r="M159" i="1"/>
  <c r="Q157" i="1"/>
  <c r="Q158" i="1"/>
  <c r="H175" i="10" l="1"/>
  <c r="K67" i="10"/>
  <c r="K68" i="10"/>
  <c r="K69" i="10"/>
  <c r="K66" i="10"/>
  <c r="J69" i="10"/>
  <c r="J68" i="10"/>
  <c r="J67" i="10"/>
  <c r="J66" i="10"/>
  <c r="B69" i="10"/>
  <c r="B68" i="10"/>
  <c r="B67" i="10"/>
  <c r="B66" i="10"/>
  <c r="L169" i="10"/>
  <c r="K169" i="10"/>
  <c r="J169" i="10"/>
  <c r="B169" i="10"/>
  <c r="J124" i="10"/>
  <c r="J125" i="10"/>
  <c r="H121" i="10"/>
  <c r="H109" i="10"/>
  <c r="H111" i="10"/>
  <c r="H104" i="10"/>
  <c r="H82" i="10"/>
  <c r="H64" i="10"/>
  <c r="H63" i="10"/>
  <c r="H48" i="10"/>
  <c r="E130" i="1" l="1"/>
  <c r="E141" i="1"/>
  <c r="E31" i="1"/>
  <c r="Q156" i="1" l="1"/>
  <c r="Q152" i="1"/>
  <c r="L137" i="10" l="1"/>
  <c r="K137" i="10"/>
  <c r="J137" i="10"/>
  <c r="G21" i="7"/>
  <c r="M120" i="1" l="1"/>
  <c r="M115" i="1"/>
  <c r="M124" i="1"/>
  <c r="E153" i="1"/>
  <c r="H71" i="10" l="1"/>
  <c r="Q85" i="1" l="1"/>
  <c r="V80" i="1"/>
  <c r="Q71" i="1"/>
  <c r="Q72" i="1"/>
  <c r="Q73" i="1"/>
  <c r="Q74" i="1"/>
  <c r="Q75" i="1"/>
  <c r="Q76" i="1"/>
  <c r="Q77" i="1"/>
  <c r="Q78" i="1"/>
  <c r="Q79" i="1"/>
  <c r="Q70" i="1"/>
  <c r="Q94" i="1"/>
  <c r="Q95" i="1"/>
  <c r="Q93" i="1"/>
  <c r="Q91" i="1"/>
  <c r="Q92" i="1"/>
  <c r="Q86" i="1"/>
  <c r="Q87" i="1"/>
  <c r="Q88" i="1"/>
  <c r="Q89" i="1"/>
  <c r="Q90" i="1"/>
  <c r="Q84" i="1"/>
  <c r="Q80" i="1"/>
  <c r="Q54" i="1"/>
  <c r="Q55" i="1"/>
  <c r="Q56" i="1"/>
  <c r="Q57" i="1"/>
  <c r="Q51" i="1"/>
  <c r="Q52" i="1"/>
  <c r="Q53" i="1"/>
  <c r="W49" i="1"/>
  <c r="Q15" i="1" l="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9" i="1"/>
  <c r="Q60" i="1"/>
  <c r="Q61" i="1"/>
  <c r="Q63" i="1"/>
  <c r="Q64" i="1"/>
  <c r="Q14" i="1"/>
  <c r="Q11" i="1"/>
  <c r="Q10" i="1"/>
  <c r="L69" i="10" l="1"/>
  <c r="L154" i="10"/>
  <c r="L153" i="10"/>
  <c r="L151" i="10"/>
  <c r="K154" i="10"/>
  <c r="K153" i="10"/>
  <c r="K151" i="10"/>
  <c r="J143" i="10"/>
  <c r="J142" i="10"/>
  <c r="L141" i="10"/>
  <c r="K141" i="10"/>
  <c r="L140" i="10"/>
  <c r="K140" i="10"/>
  <c r="L139" i="10"/>
  <c r="K139" i="10"/>
  <c r="L138" i="10"/>
  <c r="K138" i="10"/>
  <c r="L136" i="10"/>
  <c r="K136" i="10"/>
  <c r="I138" i="1" l="1"/>
  <c r="H102" i="10" l="1"/>
  <c r="H120" i="10"/>
  <c r="H118" i="10"/>
  <c r="H101" i="10" s="1"/>
  <c r="I117" i="10"/>
  <c r="I51" i="10" l="1"/>
  <c r="M51" i="10" s="1"/>
  <c r="B51" i="10"/>
  <c r="I50" i="10"/>
  <c r="I97" i="10"/>
  <c r="I96" i="10"/>
  <c r="I95" i="10"/>
  <c r="I94" i="10"/>
  <c r="M116" i="1"/>
  <c r="T101" i="1"/>
  <c r="I101" i="1"/>
  <c r="L9" i="1"/>
  <c r="H9" i="1"/>
  <c r="E116" i="1"/>
  <c r="E114" i="1" s="1"/>
  <c r="M69" i="1"/>
  <c r="L69" i="1"/>
  <c r="H69" i="1"/>
  <c r="E69" i="1"/>
  <c r="D69" i="1"/>
  <c r="D96" i="1" s="1"/>
  <c r="S9" i="1" l="1"/>
  <c r="D9" i="1"/>
  <c r="E36" i="7" l="1"/>
  <c r="G11" i="7"/>
  <c r="Q81" i="1" l="1"/>
  <c r="Q82" i="1"/>
  <c r="Q83" i="1"/>
  <c r="R64" i="1"/>
  <c r="Q12" i="1"/>
  <c r="Q13" i="1"/>
  <c r="Q68" i="1"/>
  <c r="G20" i="7" l="1"/>
  <c r="G10" i="7"/>
  <c r="L144" i="10"/>
  <c r="K144" i="10"/>
  <c r="J144" i="10"/>
  <c r="L99" i="10"/>
  <c r="G84" i="11" s="1"/>
  <c r="K99" i="10"/>
  <c r="E84" i="11" s="1"/>
  <c r="F84" i="11" s="1"/>
  <c r="G14" i="7"/>
  <c r="H70" i="10"/>
  <c r="G105" i="11"/>
  <c r="I130" i="10"/>
  <c r="I103" i="10"/>
  <c r="M103" i="10" s="1"/>
  <c r="I8" i="10"/>
  <c r="M8" i="10" s="1"/>
  <c r="E150" i="1"/>
  <c r="I157" i="10"/>
  <c r="M130" i="1"/>
  <c r="L130" i="1"/>
  <c r="H130" i="1"/>
  <c r="I104" i="10"/>
  <c r="M104" i="10" s="1"/>
  <c r="L62" i="1"/>
  <c r="C136" i="11"/>
  <c r="C135" i="11"/>
  <c r="C134" i="11"/>
  <c r="F128" i="11"/>
  <c r="E122" i="11"/>
  <c r="F122" i="11" s="1"/>
  <c r="G115" i="11"/>
  <c r="E115" i="11"/>
  <c r="G114" i="11"/>
  <c r="E114" i="11"/>
  <c r="G112" i="11"/>
  <c r="E106" i="11"/>
  <c r="F106" i="11" s="1"/>
  <c r="F100" i="11"/>
  <c r="F98" i="11"/>
  <c r="F89" i="11"/>
  <c r="F55" i="11"/>
  <c r="F11" i="11"/>
  <c r="F10" i="11"/>
  <c r="L173" i="10"/>
  <c r="G136" i="11" s="1"/>
  <c r="L172" i="10"/>
  <c r="G135" i="11" s="1"/>
  <c r="L171" i="10"/>
  <c r="G134" i="11" s="1"/>
  <c r="L170" i="10"/>
  <c r="G133" i="11" s="1"/>
  <c r="M168" i="10"/>
  <c r="L168" i="10"/>
  <c r="K168" i="10"/>
  <c r="J168" i="10"/>
  <c r="M167" i="10"/>
  <c r="I165" i="10"/>
  <c r="H165" i="10"/>
  <c r="I164" i="10"/>
  <c r="M164" i="10" s="1"/>
  <c r="I163" i="10"/>
  <c r="M163" i="10" s="1"/>
  <c r="I162" i="10"/>
  <c r="I161" i="10"/>
  <c r="I160" i="10"/>
  <c r="M160" i="10" s="1"/>
  <c r="H159" i="10"/>
  <c r="H156" i="10" s="1"/>
  <c r="I158" i="10"/>
  <c r="J154" i="10"/>
  <c r="M153" i="10"/>
  <c r="G123" i="11"/>
  <c r="E123" i="11"/>
  <c r="F123" i="11" s="1"/>
  <c r="J153" i="10"/>
  <c r="M152" i="10"/>
  <c r="M151" i="10"/>
  <c r="G122" i="11"/>
  <c r="J151" i="10"/>
  <c r="M150" i="10"/>
  <c r="I149" i="10"/>
  <c r="M149" i="10" s="1"/>
  <c r="I148" i="10"/>
  <c r="M148" i="10" s="1"/>
  <c r="I147" i="10"/>
  <c r="M147" i="10" s="1"/>
  <c r="H146" i="10"/>
  <c r="H145" i="10" s="1"/>
  <c r="M143" i="10"/>
  <c r="G113" i="11"/>
  <c r="E113" i="11"/>
  <c r="F113" i="11" s="1"/>
  <c r="J141" i="10"/>
  <c r="E112" i="11"/>
  <c r="F112" i="11" s="1"/>
  <c r="J140" i="10"/>
  <c r="G106" i="11"/>
  <c r="J139" i="10"/>
  <c r="G111" i="11"/>
  <c r="E111" i="11"/>
  <c r="F111" i="11" s="1"/>
  <c r="J138" i="10"/>
  <c r="E105" i="11"/>
  <c r="F105" i="11" s="1"/>
  <c r="J136" i="10"/>
  <c r="M135" i="10"/>
  <c r="I134" i="10"/>
  <c r="M134" i="10" s="1"/>
  <c r="I133" i="10"/>
  <c r="M133" i="10" s="1"/>
  <c r="I132" i="10"/>
  <c r="M132" i="10" s="1"/>
  <c r="I131" i="10"/>
  <c r="M131" i="10" s="1"/>
  <c r="I129" i="10"/>
  <c r="M129" i="10" s="1"/>
  <c r="I128" i="10"/>
  <c r="M128" i="10" s="1"/>
  <c r="H127" i="10"/>
  <c r="H126" i="10" s="1"/>
  <c r="M125" i="10"/>
  <c r="L125" i="10"/>
  <c r="K125" i="10"/>
  <c r="M124" i="10"/>
  <c r="L124" i="10"/>
  <c r="K124" i="10"/>
  <c r="M123" i="10"/>
  <c r="L123" i="10"/>
  <c r="K123" i="10"/>
  <c r="J123" i="10"/>
  <c r="M122" i="10"/>
  <c r="I121" i="10"/>
  <c r="M121" i="10" s="1"/>
  <c r="I119" i="10"/>
  <c r="M119" i="10" s="1"/>
  <c r="I114" i="10"/>
  <c r="I113" i="10"/>
  <c r="M113" i="10" s="1"/>
  <c r="I112" i="10"/>
  <c r="M112" i="10" s="1"/>
  <c r="I110" i="10"/>
  <c r="M110" i="10" s="1"/>
  <c r="I108" i="10"/>
  <c r="M108" i="10" s="1"/>
  <c r="I106" i="10"/>
  <c r="I105" i="10" s="1"/>
  <c r="H105" i="10"/>
  <c r="M99" i="10"/>
  <c r="J99" i="10"/>
  <c r="M98" i="10"/>
  <c r="M97" i="10"/>
  <c r="M96" i="10"/>
  <c r="M95" i="10"/>
  <c r="I93" i="10"/>
  <c r="M93" i="10" s="1"/>
  <c r="I92" i="10"/>
  <c r="M92" i="10" s="1"/>
  <c r="I91" i="10"/>
  <c r="M91" i="10" s="1"/>
  <c r="I90" i="10"/>
  <c r="M90" i="10" s="1"/>
  <c r="I89" i="10"/>
  <c r="M89" i="10" s="1"/>
  <c r="I88" i="10"/>
  <c r="M88" i="10" s="1"/>
  <c r="I87" i="10"/>
  <c r="M87" i="10" s="1"/>
  <c r="I86" i="10"/>
  <c r="M86" i="10" s="1"/>
  <c r="I85" i="10"/>
  <c r="M85" i="10" s="1"/>
  <c r="I84" i="10"/>
  <c r="M84" i="10" s="1"/>
  <c r="I83" i="10"/>
  <c r="M83" i="10" s="1"/>
  <c r="I82" i="10"/>
  <c r="M82" i="10" s="1"/>
  <c r="I81" i="10"/>
  <c r="M81" i="10" s="1"/>
  <c r="I80" i="10"/>
  <c r="M80" i="10" s="1"/>
  <c r="I79" i="10"/>
  <c r="M79" i="10" s="1"/>
  <c r="I78" i="10"/>
  <c r="M78" i="10" s="1"/>
  <c r="I77" i="10"/>
  <c r="M77" i="10" s="1"/>
  <c r="I76" i="10"/>
  <c r="M76" i="10" s="1"/>
  <c r="I75" i="10"/>
  <c r="M75" i="10" s="1"/>
  <c r="I74" i="10"/>
  <c r="M74" i="10" s="1"/>
  <c r="I73" i="10"/>
  <c r="M73" i="10" s="1"/>
  <c r="I72" i="10"/>
  <c r="M68" i="10"/>
  <c r="L68" i="10"/>
  <c r="M67" i="10"/>
  <c r="L67" i="10"/>
  <c r="M66" i="10"/>
  <c r="L66" i="10"/>
  <c r="M65" i="10"/>
  <c r="I63" i="10"/>
  <c r="M63" i="10" s="1"/>
  <c r="I62" i="10"/>
  <c r="M62" i="10" s="1"/>
  <c r="H61" i="10"/>
  <c r="I59" i="10"/>
  <c r="M59" i="10" s="1"/>
  <c r="I58" i="10"/>
  <c r="M58" i="10" s="1"/>
  <c r="H57" i="10"/>
  <c r="I56" i="10"/>
  <c r="M56" i="10" s="1"/>
  <c r="I55" i="10"/>
  <c r="M55" i="10" s="1"/>
  <c r="I54" i="10"/>
  <c r="M54" i="10" s="1"/>
  <c r="I53" i="10"/>
  <c r="M53" i="10" s="1"/>
  <c r="I52" i="10"/>
  <c r="M50" i="10"/>
  <c r="I49" i="10"/>
  <c r="M49" i="10" s="1"/>
  <c r="I48" i="10"/>
  <c r="M48" i="10" s="1"/>
  <c r="I47" i="10"/>
  <c r="M47" i="10" s="1"/>
  <c r="I46" i="10"/>
  <c r="M46" i="10" s="1"/>
  <c r="I45" i="10"/>
  <c r="M45" i="10" s="1"/>
  <c r="I44" i="10"/>
  <c r="M44" i="10" s="1"/>
  <c r="M43" i="10"/>
  <c r="I42" i="10"/>
  <c r="M42" i="10" s="1"/>
  <c r="I41" i="10"/>
  <c r="M41" i="10" s="1"/>
  <c r="I40" i="10"/>
  <c r="M40" i="10" s="1"/>
  <c r="I39" i="10"/>
  <c r="M39" i="10" s="1"/>
  <c r="I38" i="10"/>
  <c r="M38" i="10" s="1"/>
  <c r="I37" i="10"/>
  <c r="M37" i="10" s="1"/>
  <c r="I36" i="10"/>
  <c r="M36" i="10"/>
  <c r="I35" i="10"/>
  <c r="M35" i="10" s="1"/>
  <c r="I34" i="10"/>
  <c r="M34" i="10" s="1"/>
  <c r="I33" i="10"/>
  <c r="M33" i="10" s="1"/>
  <c r="I32" i="10"/>
  <c r="M32" i="10" s="1"/>
  <c r="I31" i="10"/>
  <c r="M31" i="10" s="1"/>
  <c r="I30" i="10"/>
  <c r="M30" i="10" s="1"/>
  <c r="I28" i="10"/>
  <c r="M28" i="10" s="1"/>
  <c r="I27" i="10"/>
  <c r="M27" i="10" s="1"/>
  <c r="I26" i="10"/>
  <c r="M26" i="10" s="1"/>
  <c r="I25" i="10"/>
  <c r="M25" i="10" s="1"/>
  <c r="I24" i="10"/>
  <c r="M24" i="10" s="1"/>
  <c r="I23" i="10"/>
  <c r="M23" i="10" s="1"/>
  <c r="I22" i="10"/>
  <c r="M22" i="10" s="1"/>
  <c r="I21" i="10"/>
  <c r="M21" i="10" s="1"/>
  <c r="I20" i="10"/>
  <c r="M20" i="10" s="1"/>
  <c r="I19" i="10"/>
  <c r="M19" i="10" s="1"/>
  <c r="I18" i="10"/>
  <c r="M18" i="10" s="1"/>
  <c r="I17" i="10"/>
  <c r="M17" i="10" s="1"/>
  <c r="I16" i="10"/>
  <c r="M16" i="10" s="1"/>
  <c r="I15" i="10"/>
  <c r="M15" i="10" s="1"/>
  <c r="I14" i="10"/>
  <c r="M14" i="10" s="1"/>
  <c r="I13" i="10"/>
  <c r="M13" i="10" s="1"/>
  <c r="I12" i="10"/>
  <c r="M12" i="10" s="1"/>
  <c r="I11" i="10"/>
  <c r="M11" i="10" s="1"/>
  <c r="I10" i="10"/>
  <c r="M10" i="10" s="1"/>
  <c r="I9" i="10"/>
  <c r="M9" i="10" s="1"/>
  <c r="H7" i="10"/>
  <c r="K173" i="10"/>
  <c r="E136" i="11" s="1"/>
  <c r="J173" i="10"/>
  <c r="D136" i="11" s="1"/>
  <c r="C38" i="7"/>
  <c r="K172" i="10"/>
  <c r="E135" i="11" s="1"/>
  <c r="G37" i="7"/>
  <c r="C37" i="7"/>
  <c r="K171" i="10"/>
  <c r="E134" i="11" s="1"/>
  <c r="J171" i="10"/>
  <c r="D134" i="11" s="1"/>
  <c r="C36" i="7"/>
  <c r="K170" i="10"/>
  <c r="E133" i="11" s="1"/>
  <c r="G35" i="7"/>
  <c r="G34" i="7"/>
  <c r="G31" i="7"/>
  <c r="G30" i="7"/>
  <c r="G29" i="7"/>
  <c r="G25" i="7"/>
  <c r="G24" i="7"/>
  <c r="G23" i="7"/>
  <c r="G22" i="7"/>
  <c r="G18" i="7"/>
  <c r="G17" i="7"/>
  <c r="G16" i="7"/>
  <c r="G9" i="7"/>
  <c r="G8" i="7"/>
  <c r="L159" i="1"/>
  <c r="I159" i="1"/>
  <c r="H159" i="1"/>
  <c r="H161" i="1" s="1"/>
  <c r="E159" i="1"/>
  <c r="D159" i="1"/>
  <c r="M153" i="1"/>
  <c r="M150" i="1" s="1"/>
  <c r="M161" i="1" s="1"/>
  <c r="L153" i="1"/>
  <c r="H153" i="1"/>
  <c r="H150" i="1"/>
  <c r="D153" i="1"/>
  <c r="D150" i="1" s="1"/>
  <c r="D161" i="1" s="1"/>
  <c r="L150" i="1"/>
  <c r="M143" i="1"/>
  <c r="M147" i="1" s="1"/>
  <c r="L143" i="1"/>
  <c r="L147" i="1" s="1"/>
  <c r="I143" i="1"/>
  <c r="H143" i="1"/>
  <c r="H147" i="1" s="1"/>
  <c r="E143" i="1"/>
  <c r="E147" i="1" s="1"/>
  <c r="D143" i="1"/>
  <c r="D147" i="1" s="1"/>
  <c r="M138" i="1"/>
  <c r="L138" i="1"/>
  <c r="H138" i="1"/>
  <c r="E138" i="1"/>
  <c r="D138" i="1"/>
  <c r="Q131" i="1"/>
  <c r="D130" i="1"/>
  <c r="D141" i="1" s="1"/>
  <c r="M125" i="1"/>
  <c r="L125" i="1"/>
  <c r="I125" i="1"/>
  <c r="H125" i="1"/>
  <c r="E125" i="1"/>
  <c r="D125" i="1"/>
  <c r="M123" i="1"/>
  <c r="L123" i="1"/>
  <c r="I123" i="1"/>
  <c r="H123" i="1"/>
  <c r="E123" i="1"/>
  <c r="D123" i="1"/>
  <c r="I116" i="10"/>
  <c r="M116" i="10" s="1"/>
  <c r="M114" i="1"/>
  <c r="I115" i="10"/>
  <c r="M115" i="10" s="1"/>
  <c r="L116" i="1"/>
  <c r="H116" i="1"/>
  <c r="H114" i="1" s="1"/>
  <c r="D116" i="1"/>
  <c r="D114" i="1" s="1"/>
  <c r="L114" i="1"/>
  <c r="M112" i="1"/>
  <c r="L112" i="1"/>
  <c r="H112" i="1"/>
  <c r="E112" i="1"/>
  <c r="D112" i="1"/>
  <c r="M109" i="1"/>
  <c r="M108" i="1"/>
  <c r="I109" i="1"/>
  <c r="I108" i="1" s="1"/>
  <c r="E109" i="1"/>
  <c r="E108" i="1"/>
  <c r="M99" i="1"/>
  <c r="L99" i="1"/>
  <c r="L98" i="1" s="1"/>
  <c r="E99" i="1"/>
  <c r="D99" i="1"/>
  <c r="D98" i="1" s="1"/>
  <c r="D127" i="1" s="1"/>
  <c r="D176" i="1" s="1"/>
  <c r="L96" i="1"/>
  <c r="H96" i="1"/>
  <c r="H173" i="1" s="1"/>
  <c r="E96" i="1"/>
  <c r="E173" i="1" s="1"/>
  <c r="D173" i="1"/>
  <c r="H62" i="1"/>
  <c r="H66" i="1" s="1"/>
  <c r="E62" i="1"/>
  <c r="D62" i="1"/>
  <c r="D66" i="1" s="1"/>
  <c r="M58" i="1"/>
  <c r="L58" i="1"/>
  <c r="H58" i="1"/>
  <c r="E58" i="1"/>
  <c r="D58" i="1"/>
  <c r="M9" i="1"/>
  <c r="V9" i="1" s="1"/>
  <c r="E9" i="1"/>
  <c r="I107" i="10"/>
  <c r="M107" i="10" s="1"/>
  <c r="S96" i="1" l="1"/>
  <c r="M165" i="10"/>
  <c r="L141" i="1"/>
  <c r="Q58" i="1"/>
  <c r="I162" i="1"/>
  <c r="M114" i="10"/>
  <c r="I111" i="10"/>
  <c r="I109" i="10" s="1"/>
  <c r="E161" i="1"/>
  <c r="E179" i="1" s="1"/>
  <c r="I173" i="1"/>
  <c r="H174" i="1" s="1"/>
  <c r="U96" i="1"/>
  <c r="U9" i="1"/>
  <c r="Q9" i="1"/>
  <c r="R9" i="1"/>
  <c r="M105" i="10"/>
  <c r="H155" i="10"/>
  <c r="H100" i="10"/>
  <c r="M72" i="10"/>
  <c r="I71" i="10"/>
  <c r="M71" i="10" s="1"/>
  <c r="H6" i="10"/>
  <c r="M162" i="1"/>
  <c r="M98" i="1"/>
  <c r="M127" i="1" s="1"/>
  <c r="U112" i="1"/>
  <c r="U100" i="1"/>
  <c r="H99" i="1"/>
  <c r="H128" i="1" s="1"/>
  <c r="L161" i="1"/>
  <c r="L127" i="1"/>
  <c r="H141" i="1"/>
  <c r="M141" i="1"/>
  <c r="E98" i="1"/>
  <c r="E127" i="1" s="1"/>
  <c r="E176" i="1" s="1"/>
  <c r="D177" i="1" s="1"/>
  <c r="I159" i="10"/>
  <c r="I156" i="10" s="1"/>
  <c r="D174" i="1"/>
  <c r="M96" i="1"/>
  <c r="Q69" i="1"/>
  <c r="V97" i="1"/>
  <c r="L66" i="1"/>
  <c r="S66" i="1" s="1"/>
  <c r="E66" i="1"/>
  <c r="I127" i="10"/>
  <c r="I118" i="10"/>
  <c r="M118" i="10" s="1"/>
  <c r="I146" i="10"/>
  <c r="I145" i="10" s="1"/>
  <c r="M145" i="10" s="1"/>
  <c r="M106" i="10"/>
  <c r="M52" i="10"/>
  <c r="I57" i="10"/>
  <c r="M57" i="10" s="1"/>
  <c r="D163" i="1"/>
  <c r="I7" i="10"/>
  <c r="F136" i="11"/>
  <c r="M149" i="1"/>
  <c r="F134" i="11"/>
  <c r="M157" i="10"/>
  <c r="W97" i="1"/>
  <c r="J170" i="10"/>
  <c r="D133" i="11" s="1"/>
  <c r="F133" i="11" s="1"/>
  <c r="J172" i="10"/>
  <c r="D135" i="11" s="1"/>
  <c r="F135" i="11" s="1"/>
  <c r="I120" i="10"/>
  <c r="I102" i="10"/>
  <c r="G36" i="7"/>
  <c r="G38" i="7"/>
  <c r="L163" i="1" l="1"/>
  <c r="L164" i="1" s="1"/>
  <c r="H163" i="1"/>
  <c r="U97" i="1"/>
  <c r="R96" i="1"/>
  <c r="V96" i="1"/>
  <c r="Q96" i="1"/>
  <c r="H174" i="10"/>
  <c r="Q128" i="1"/>
  <c r="H98" i="1"/>
  <c r="H127" i="1" s="1"/>
  <c r="H176" i="1" s="1"/>
  <c r="I179" i="1"/>
  <c r="L179" i="1" s="1"/>
  <c r="I149" i="1"/>
  <c r="T97" i="1"/>
  <c r="L174" i="1"/>
  <c r="I70" i="10"/>
  <c r="N71" i="10" s="1"/>
  <c r="X97" i="1"/>
  <c r="X66" i="1"/>
  <c r="H170" i="1"/>
  <c r="E170" i="1"/>
  <c r="E180" i="1" s="1"/>
  <c r="E163" i="1"/>
  <c r="M146" i="10"/>
  <c r="I126" i="10"/>
  <c r="M126" i="10" s="1"/>
  <c r="M127" i="10"/>
  <c r="D170" i="1"/>
  <c r="D180" i="1" s="1"/>
  <c r="M156" i="10"/>
  <c r="I155" i="10"/>
  <c r="J155" i="10" s="1"/>
  <c r="M120" i="10"/>
  <c r="M102" i="10"/>
  <c r="I128" i="1"/>
  <c r="I176" i="1"/>
  <c r="Q127" i="1"/>
  <c r="M111" i="10"/>
  <c r="M109" i="10"/>
  <c r="R163" i="1" l="1"/>
  <c r="H180" i="1"/>
  <c r="H177" i="1"/>
  <c r="L177" i="1" s="1"/>
  <c r="M70" i="10"/>
  <c r="D171" i="1"/>
  <c r="I101" i="10"/>
  <c r="M155" i="10"/>
  <c r="I100" i="10" l="1"/>
  <c r="M101" i="10"/>
  <c r="M100" i="10" l="1"/>
  <c r="I163" i="1" l="1"/>
  <c r="I164" i="1" l="1"/>
  <c r="U66" i="1"/>
  <c r="I170" i="1" l="1"/>
  <c r="I180" i="1" s="1"/>
  <c r="H181" i="1" s="1"/>
  <c r="M181" i="1" s="1"/>
  <c r="H67" i="1"/>
  <c r="I67" i="1"/>
  <c r="H171" i="1" l="1"/>
  <c r="L171" i="1" s="1"/>
  <c r="L181" i="1" s="1"/>
  <c r="L182" i="1" s="1"/>
  <c r="C133" i="11" l="1"/>
  <c r="C35" i="7"/>
  <c r="Q65" i="1"/>
  <c r="Q62" i="1"/>
  <c r="M62" i="1"/>
  <c r="M66" i="1"/>
  <c r="V66" i="1" s="1"/>
  <c r="I64" i="10"/>
  <c r="M64" i="10" s="1"/>
  <c r="M163" i="1" l="1"/>
  <c r="Q66" i="1"/>
  <c r="I61" i="10"/>
  <c r="R66" i="1"/>
  <c r="W66" i="1"/>
  <c r="M67" i="1"/>
  <c r="Q67" i="1" s="1"/>
  <c r="I6" i="10" l="1"/>
  <c r="M61" i="10"/>
  <c r="M164" i="1"/>
  <c r="Q163" i="1"/>
  <c r="T163" i="1"/>
  <c r="J6" i="10" l="1"/>
  <c r="I174" i="10"/>
  <c r="M174" i="10" l="1"/>
</calcChain>
</file>

<file path=xl/sharedStrings.xml><?xml version="1.0" encoding="utf-8"?>
<sst xmlns="http://schemas.openxmlformats.org/spreadsheetml/2006/main" count="1932" uniqueCount="648">
  <si>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</si>
  <si>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24.03.2017 года заключен контракт на выполнение проектных работ на сумму 156,0 т.р..16.10.2017 заключен контракт с ООО "Спецстекло" на выполнение работ на сумму 2458,8 т.р. Выполнены работы на сумму 2695,03т.р.</t>
  </si>
  <si>
    <t>Численность граждан, прошедших опережающее профессиональное обуче-ние и получивших дополнительное профес-сиональное образование, зарегистрированных в органах службы занятости населения в целях поиска подходящей работы, для дальнейшего трудоустрой-ства в организации</t>
  </si>
  <si>
    <t>Государственный заказчик государственной программы</t>
  </si>
  <si>
    <t>Министерство здавоохранения, семьи и социального благополучия Ульяновской области</t>
  </si>
  <si>
    <t>Вид нормативного правового акта</t>
  </si>
  <si>
    <t xml:space="preserve">Дата принятия </t>
  </si>
  <si>
    <t>Номер</t>
  </si>
  <si>
    <t>Постановление Правительства Ульяновской области</t>
  </si>
  <si>
    <t>Возмещение производится на заявительной основе</t>
  </si>
  <si>
    <t>Возмещение производится на заявительной основе и по факту выполненных работ</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</si>
  <si>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населенных пунктах, рабочих поселках и поселках городского типа на территории Ульяновской области</t>
  </si>
  <si>
    <t>Минздравсоцблагополучия</t>
  </si>
  <si>
    <t>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t>
  </si>
  <si>
    <t>Доля участников подпрограммы и членов их семей, не достигших возраста 40 лет, в общей численности участников подпрограммы, процентов</t>
  </si>
  <si>
    <t>Доля участников подпрограммы, имеющих среднее профессиональное либо высшее образование, в общей численности участников подпрограммы, процентов</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</si>
  <si>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</si>
  <si>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Основное мероприятие "Содействие трудоустройству населения, улучшение условий, охраны труда и здоровья на рабочем месте, развитие социального партнерства"</t>
  </si>
  <si>
    <t>Основное мероприятие "Привлечение соотечественников, проживающих за рубежом, на постоянное место жительства в Ульяновскую область"</t>
  </si>
  <si>
    <t>Основное мероприятие "Обеспечение деятельности государственного заказчика и соисполнителей государственной программы"</t>
  </si>
  <si>
    <t>Основное мероприятие "Мероприятия в области энергосбережения и повышения энергоэффективности"</t>
  </si>
  <si>
    <t>по факту обращения граждан</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</si>
  <si>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</si>
  <si>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Выплата денежного вознаграждения в рамках реализации постановления Правительства Ульяновской области от 07.11.2014 №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</si>
  <si>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</si>
  <si>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41 72 07 Ковальчук Виктор Иванович</t>
  </si>
  <si>
    <t>данная мера социальной поддержки предоставляется на заявительной основе</t>
  </si>
  <si>
    <t>Плановое значение (годовое/квартальное)</t>
  </si>
  <si>
    <t>Фактическое значение (годовое/квартальное)</t>
  </si>
  <si>
    <t>2.3.</t>
  </si>
  <si>
    <t>1 подпрограмма</t>
  </si>
  <si>
    <t>2 подпрограмма</t>
  </si>
  <si>
    <t>3 подпрограмма</t>
  </si>
  <si>
    <t>6 подпрограмма</t>
  </si>
  <si>
    <t>Терентьева Лариса</t>
  </si>
  <si>
    <t>Филиппова Анна</t>
  </si>
  <si>
    <t>Бомж</t>
  </si>
  <si>
    <t>Трусова Ольга</t>
  </si>
  <si>
    <t>мы и семья 420027 екатерина анатольевна</t>
  </si>
  <si>
    <t>агентство</t>
  </si>
  <si>
    <t>Фатьянова ирина</t>
  </si>
  <si>
    <t>Объект завершен реконструкцией</t>
  </si>
  <si>
    <t>Выявлены дополнительные виды работ на сумму 676,8 т.р.</t>
  </si>
  <si>
    <t>Предоставление субсидий из областного бюджета Ульяновской области Фонду «Корпорация развития санаторно-курортного комплекса Ульяновской области»</t>
  </si>
  <si>
    <t>Министерство,  Бадыкшина Наталья Леонидовна, референт отдела охраны прав несовершеннолетних</t>
  </si>
  <si>
    <t>Опережающее профессиональное обучение и дополнительное профессиональное образование граждан, зарегистрированных в ОГКУ "Кадровый центр Ульяновской области" в целях поиска подходящей работы, для дльнейшего трудоустройства в организации</t>
  </si>
  <si>
    <t>проведение работ по завершению строительства Областного государственного казённого учреждения социального обслуживания «Пансионат для граждан пожилого возраста в р.п. Языково» и оснащение его технологическим оборудованием</t>
  </si>
  <si>
    <t xml:space="preserve">В связи с вступлением в силу Федерального закона №415-ФЗ от 19.12.2016 года «О федеральном бюджете на 2017 год и на плановый период 2018 и 2019 годов» увеличиваются средства федерального бюджета на сумму 110 395,900 тыс. рублей. 
На основании реестра внесённых изменений в областной бюджет Ульяновской области на 2017 год, утверждённого Губернатором Ульяновской области 16.01.2017 года, выделяются дополнительные средства областного бюджета в сумме 330 156,0 тыс. рублей. 
В связи с принятием Постановления Правительства Ульяновской области от 23.12.2016 № 639-П в части уменьшения числа участников программы «Повышение мобильности трудовых ресурсов Ульяновской области», увеличиваются средства областного бюджета на мероприятия государственной программы в 2017 году в сумме 12 003,4 тыс. рублей с внепрограммной деятельности.
На основании реестра внесённых изменений в областной бюджет Ульяновской области на 2017 год, утверждённого Губернатором Ульяновской области 16.01.2017 года уменьшаются средства областного бюджета в сумме 29 161,3 тыс. рублей. 
Перераспределяются средства областного бюджета:
1. На выполнение нового расходного обязательства – 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ежегодно в сумме 2 400,0 тыс. рублей 
2. Приведение в соответствие закона Ульяновской области «Об областном бюджете Ульяновской области на 2017 год и на плановый период 2018 и 2019 годов» по Министерству промышленности, строительства, жилищно-коммунального комплекса и транспорта Ульяновской области по разделу «Социальная политика» с запланированными мероприятиями, сформированными проектом бюджета на 2017-2019 годы.
3.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1 000,0 тыс. рублей.
4. Во исполнение распоряжения Правительства Ульяновской области от 24.04.2015 № 226-пр «О некоторых мерах по повышению качества строительных и ремонтных работ на территории Ульяновской области» предусматривается перераспределение с соисполнителя – Министерство промышленности, строительства, жилищно-коммунального комплекса и транспорта Ульяновской области на Министерство в 2017 год в сумме 3 011,0 тыс. рублей.
5. В связи с завершением строительства ОГКУСО «Пансионата для граждан пожилого возраста в р.п.Языково» перераспределяются средства в 2017 году в сумме 20 900,0 тыс. рублей на реализацию мероприятий социальной программы, направленных на укрепление материально-технической базы организаций социального обслуживания населения, оказанием адресной социальной помощи неработающим пенсионерам, являющихся получателями страховых пенсий по старости и по инвалидности, и обучением компьютерной грамотности неработающих пенсионеров. </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</si>
  <si>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</si>
  <si>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</si>
  <si>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</si>
  <si>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</si>
  <si>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1.3.2.5.</t>
  </si>
  <si>
    <t>Проведение совместных мероприятий инвалидов и лиц, не имеющих инвалидности («Парад ангелов»)</t>
  </si>
  <si>
    <t>Агентство, Герасимов Денис Валентинович, руководитель</t>
  </si>
  <si>
    <t>Численность получателей государственных услуг в сфере содействия занятости населения, человек</t>
  </si>
  <si>
    <t>Численность пострадавших в результате несчастных случаев на производстве с утратой трудоспособности на 1 рабочий день и более, человек</t>
  </si>
  <si>
    <t>Количество рабочих мест, на которых проведена специальная оценка условий труда, единиц</t>
  </si>
  <si>
    <t>Показатель подсчитывается территориальным органом статистики 1 раз в год (предварительно в мае)</t>
  </si>
  <si>
    <t>Содержание подведомственных организаций</t>
  </si>
  <si>
    <t>Организации, подведомственные органу исполнительной власти Ульяновской области, уполномоченному в сфере социального обслуживания и социальной защиты</t>
  </si>
  <si>
    <t xml:space="preserve">Организации, подведомственные органу исполнительной власти Ульяновской области, уполномоченному в сфере занятости </t>
  </si>
  <si>
    <t>1.2.2.</t>
  </si>
  <si>
    <t>Внедрение современных технологий в деятельность государственных организаций системы социальной защиты и социального обслуживания граждан</t>
  </si>
  <si>
    <t>1.46.</t>
  </si>
  <si>
    <t>1, 3 кв.</t>
  </si>
  <si>
    <t>3, 4 кв.</t>
  </si>
  <si>
    <t>2, 4 кв.</t>
  </si>
  <si>
    <t>Проведение совместных мероприятий инвалидов и лиц, не имеющих инвалидности ("Парад ангелов")</t>
  </si>
  <si>
    <t>Мероприятия, предусмотренные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</si>
  <si>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Министерство, Министерство строительства, Агентство</t>
  </si>
  <si>
    <t>Организации, подведомственные органу исполнительной власти Ульяновской области, уполномоченному в сфере занятости</t>
  </si>
  <si>
    <t>Мероприятия в области энергосбережения и энергоэффективности</t>
  </si>
  <si>
    <t>Оснащение реабилитационным оборудованием областных государст-венных учреждений социального обслуживания</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</si>
  <si>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</si>
  <si>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N п/п</t>
  </si>
  <si>
    <t>Реквизиты нормативного правового акта об утверждении (внесении изменений) государственную программу</t>
  </si>
  <si>
    <t>Суть изменений (краткое изложение)</t>
  </si>
  <si>
    <t>Реквизиты акта (документа) об утверждении Плана-графика реализации государственной программы (изменений в него)</t>
  </si>
  <si>
    <t>СВЕДЕНИЯ</t>
  </si>
  <si>
    <t>Приложение №4</t>
  </si>
  <si>
    <t>о внесенных изменениях в государственную программу за I квартал 2017 года</t>
  </si>
  <si>
    <t>Постановление правительства Ульяновской области от 02.02.2017 №2/53-П «О внесении изменений в государственную программу Ульяновской области «Социальная поддержка и защита населения Ульяновской области» на 2014-2020 годы»</t>
  </si>
  <si>
    <t xml:space="preserve">Распоряжение Министерства здравоохранения, семьи и социального благополучия Ульяновской области от 30.12.2016 № 4123-р «Об утверждении Плана-графика по реализации в 2017 году постановления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2014-2020 годы»
</t>
  </si>
  <si>
    <t>Сведения о достижении целевых показателей Государственной программы</t>
  </si>
  <si>
    <t>Приложение 3</t>
  </si>
  <si>
    <t>Численность соотечественников из числа граждан, вынужденно покинувших территорию Украины, переселившихся в Ульяновскую область, человек (5.1.1)</t>
  </si>
  <si>
    <t>Предоставление ежемесячной денежной выплаты производится на заявительной основе</t>
  </si>
  <si>
    <t>1.11.</t>
  </si>
  <si>
    <t>Приложение  №2</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</si>
  <si>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</si>
  <si>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</si>
  <si>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</si>
  <si>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</si>
  <si>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</si>
  <si>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</si>
  <si>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</si>
  <si>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</si>
  <si>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</si>
  <si>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Предоставление мер социальной поддержки  лицам награжденным знаком «Почетный донор СССР» и «Почетный донор России»</t>
  </si>
  <si>
    <t>1.6.</t>
  </si>
  <si>
    <t>1.7.</t>
  </si>
  <si>
    <t>2.1.</t>
  </si>
  <si>
    <t>2.2.</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</si>
  <si>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</si>
  <si>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</si>
  <si>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</si>
  <si>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</si>
  <si>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 xml:space="preserve">Ежемесячная выплата на ребенка до достижения им возраста 3 лет  </t>
  </si>
  <si>
    <t>Предоставление мер социальной поддержи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</si>
  <si>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учреждений образования</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</si>
  <si>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</si>
  <si>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</si>
  <si>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</si>
  <si>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Информирование местного населения и соотечественников, проживающих за рубежом, о добровольном переселении в Ульяновскую область</t>
  </si>
  <si>
    <t>3.1.</t>
  </si>
  <si>
    <t>3.1.1.1.</t>
  </si>
  <si>
    <t>3.1.1.2.</t>
  </si>
  <si>
    <t>3.1.1.3.</t>
  </si>
  <si>
    <t>3.1.1.4.</t>
  </si>
  <si>
    <t>3.1.1.5.</t>
  </si>
  <si>
    <t>3.1.1.9.</t>
  </si>
  <si>
    <t>3.2.</t>
  </si>
  <si>
    <t>3.2.1.1.</t>
  </si>
  <si>
    <t>3.2.1.2.</t>
  </si>
  <si>
    <t>3.4.</t>
  </si>
  <si>
    <t>3.4.1.</t>
  </si>
  <si>
    <t>Информирование населения и работодателей о положении на рынке труда</t>
  </si>
  <si>
    <t xml:space="preserve">Мероприятия в области социального партнёрства </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</si>
  <si>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</si>
  <si>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</si>
  <si>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 xml:space="preserve"> «Обеспечение реализации государственной программы»</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</si>
  <si>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</si>
  <si>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</si>
  <si>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</si>
  <si>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</si>
  <si>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</si>
  <si>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</si>
  <si>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</si>
  <si>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Финансирование (по всем источникам), тыс. руб.</t>
  </si>
  <si>
    <t>ИТОГО по программе</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</si>
  <si>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</si>
  <si>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</si>
  <si>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Планируемый объем финансирования, тыс. руб.*</t>
  </si>
  <si>
    <t>Предоставленное финансирование, тыс. руб.**</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</si>
  <si>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</si>
  <si>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</si>
  <si>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1.8.</t>
  </si>
  <si>
    <t>Приложение 1</t>
  </si>
  <si>
    <t>Целевые индикаторы подпрограммы 1</t>
  </si>
  <si>
    <t>Целевые индикаторы подпрограммы 2</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</si>
  <si>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</si>
  <si>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</si>
  <si>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</si>
  <si>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</si>
  <si>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</si>
  <si>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</si>
  <si>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</si>
  <si>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</si>
  <si>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</si>
  <si>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</si>
  <si>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</si>
  <si>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</si>
  <si>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</si>
  <si>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</si>
  <si>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</si>
  <si>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</si>
  <si>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</si>
  <si>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</si>
  <si>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</si>
  <si>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</si>
  <si>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</si>
  <si>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</si>
  <si>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</si>
  <si>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</si>
  <si>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</si>
  <si>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</si>
  <si>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</si>
  <si>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</si>
  <si>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</si>
  <si>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</si>
  <si>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</si>
  <si>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</si>
  <si>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</si>
  <si>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</si>
  <si>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</si>
  <si>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Предоставление отдельных мер социальной поддержки граждан, подвергшихся воздействию радиации</t>
  </si>
  <si>
    <t>2.</t>
  </si>
  <si>
    <t>Основное мероприятие "Оказание услуг в области социального обслуживания"</t>
  </si>
  <si>
    <t>Основное мероприятие "Адресно целевая поддержка в области социальной защиты населения"</t>
  </si>
  <si>
    <t xml:space="preserve">1. </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</si>
  <si>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</si>
  <si>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1.1.1.</t>
  </si>
  <si>
    <t>Х</t>
  </si>
  <si>
    <t>По факту бегства отправляется запрос на финансирование</t>
  </si>
  <si>
    <t>содержание подведомственных учреждений</t>
  </si>
  <si>
    <t>уменьшение количкства получателей связано с газификацией отдельных жилых помещений</t>
  </si>
  <si>
    <t>Предоставление отдельным категориям собственников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</si>
  <si>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1.45.</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</si>
  <si>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t>
  </si>
  <si>
    <t>Агентство</t>
  </si>
  <si>
    <t>1.2.1.1.</t>
  </si>
  <si>
    <t>1.2.1.2.</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</si>
  <si>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</si>
  <si>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Реконструкция перехода между спальным и лечебными корпусами с установкой грузопассажирского (больничного) лифта Областного государственного автономного учреждения социального обслуживания «Реабилитационный центр для инвалидов молодого возраста «Сосновый бор» в р.п. Вешкайма»</t>
  </si>
  <si>
    <t>1.2.1.</t>
  </si>
  <si>
    <t>1.3.2.1.</t>
  </si>
  <si>
    <t>1.3.2.2.</t>
  </si>
  <si>
    <t>1.3.2.3.</t>
  </si>
  <si>
    <t>1.3.2.4.</t>
  </si>
  <si>
    <t>1.4.1.</t>
  </si>
  <si>
    <t>"Содействие занятости населения, улучшение условий и охраны труда и здоровья на рабочем месте"</t>
  </si>
  <si>
    <t>Основное мероприятие "Содействие трудоустройству населения, улучшение условий, охраны труда и здоровья на рабочем месте, развитие социального партнёрства"</t>
  </si>
  <si>
    <t>Выплата денежного вознаграждения в рамках реализации постановления Правительства Ульяновской области от 07.11.2014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</si>
  <si>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Улучшение условий, охраны труда и здоровья на рабочем месте</t>
  </si>
  <si>
    <t>Основное мероприятие "Содействие в трудоустройстве незанятых инвалидов на оборудованные (оснащенные) для них рабочие места"</t>
  </si>
  <si>
    <t>Основное мероприятие "Привлечение соотечественников, проживающих за рубежом, на постоянное место жительство в Ульяновскую область "</t>
  </si>
  <si>
    <t>Предоставление участникам подпрограммы мер поддержки</t>
  </si>
  <si>
    <t xml:space="preserve"> «Обеспечение реализации государственной программы» на 2015-2018 годы</t>
  </si>
  <si>
    <t>Основное мероприятие «Обеспечение деятельности государственного заказчика и соисполнителей государственной программы»</t>
  </si>
  <si>
    <t>Содержание подведомственных  учреждений (содержание и обеспечение деятельности  учреждений социального обслуживания инвалидов, граждан пожилого возраста и иных категорий граждан, детских домов, детских домов-интернатов и социально-реабилитационных центров для несовершеннолетних,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t>
  </si>
  <si>
    <t>Основное мероприятие "Мероприятия в области энергосбережения и энергоэффективности"</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</si>
  <si>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t>
  </si>
  <si>
    <t>Численность пострадавших в результате несчастных случаев на производстве с утратой трудоспособности на 1 рабочий день и более человек</t>
  </si>
  <si>
    <t xml:space="preserve">Уровень регистрируемой безработицы к численности эко-номически активного населения Ульяновской области, процентов </t>
  </si>
  <si>
    <t xml:space="preserve">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</si>
  <si>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</si>
  <si>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</si>
  <si>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</si>
  <si>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</si>
  <si>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 п/п</t>
  </si>
  <si>
    <t>Наименование раздела, мероприятия</t>
  </si>
  <si>
    <t>Распорядитель средств</t>
  </si>
  <si>
    <t>Освоение, тыс. руб.</t>
  </si>
  <si>
    <t>В рамках каких соглашений поступают средства из ФБ, МБ и ИИ</t>
  </si>
  <si>
    <t>ФБ</t>
  </si>
  <si>
    <t>ОБ</t>
  </si>
  <si>
    <t>МБ</t>
  </si>
  <si>
    <t>ИИ</t>
  </si>
  <si>
    <t>«Развитие мер социальной поддержки отдельных категорий граждан»</t>
  </si>
  <si>
    <t>Итого по подпрограмме</t>
  </si>
  <si>
    <t>Итого по 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</si>
  <si>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</si>
  <si>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</si>
  <si>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</si>
  <si>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</si>
  <si>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</si>
  <si>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</si>
  <si>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</si>
  <si>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</si>
  <si>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</si>
  <si>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</si>
  <si>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Исполнитель мероприятия (ИОГВ, ФИО, должность, тел.)</t>
  </si>
  <si>
    <t>Плановый срок реализации мероприятия</t>
  </si>
  <si>
    <t>Фактический срок реализации мероприятия</t>
  </si>
  <si>
    <t>Результат реализации мероприятий ГП (краткое описание, % выполнения работы)/значения целевых индикаторов</t>
  </si>
  <si>
    <t xml:space="preserve">Начало </t>
  </si>
  <si>
    <t xml:space="preserve">Окончание </t>
  </si>
  <si>
    <t xml:space="preserve">Плановое </t>
  </si>
  <si>
    <t>Фактическое</t>
  </si>
  <si>
    <t>запланированные</t>
  </si>
  <si>
    <t>достигнутые</t>
  </si>
  <si>
    <t>1.1.</t>
  </si>
  <si>
    <t>1.2.</t>
  </si>
  <si>
    <t>1.3.</t>
  </si>
  <si>
    <t>1.4.</t>
  </si>
  <si>
    <t>1.5.</t>
  </si>
  <si>
    <t>Доступная среда</t>
  </si>
  <si>
    <t>4</t>
  </si>
  <si>
    <t>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</si>
  <si>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</si>
  <si>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</si>
  <si>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</si>
  <si>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</si>
  <si>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</si>
  <si>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</si>
  <si>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</si>
  <si>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</si>
  <si>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</si>
  <si>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</si>
  <si>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</si>
  <si>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</si>
  <si>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</si>
  <si>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</si>
  <si>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</si>
  <si>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</si>
  <si>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</si>
  <si>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</si>
  <si>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</si>
  <si>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</si>
  <si>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</si>
  <si>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</si>
  <si>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</si>
  <si>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</si>
  <si>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</si>
  <si>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</si>
  <si>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</si>
  <si>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</si>
  <si>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</si>
  <si>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</si>
  <si>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</si>
  <si>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</si>
  <si>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</si>
  <si>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</si>
  <si>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</si>
  <si>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</si>
  <si>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</si>
  <si>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</si>
  <si>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</si>
  <si>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</si>
  <si>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</si>
  <si>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</si>
  <si>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</si>
  <si>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</si>
  <si>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</si>
  <si>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</si>
  <si>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</si>
  <si>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</si>
  <si>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</si>
  <si>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1.3.1.</t>
  </si>
  <si>
    <t>1.3.2.</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</si>
  <si>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</si>
  <si>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</si>
  <si>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</si>
  <si>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</si>
  <si>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</si>
  <si>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</si>
  <si>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</si>
  <si>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</si>
  <si>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</si>
  <si>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</si>
  <si>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</si>
  <si>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</si>
  <si>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</si>
  <si>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</si>
  <si>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</si>
  <si>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</si>
  <si>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</si>
  <si>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</si>
  <si>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</si>
  <si>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</si>
  <si>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Целевые индикаторы подпрограммы 4</t>
  </si>
  <si>
    <t xml:space="preserve">Уровень регистрируемой безработицы к численности экономически активного населения Ульяновской области, процентов </t>
  </si>
  <si>
    <t xml:space="preserve">Целевые индикаторы подпрограммы 5 </t>
  </si>
  <si>
    <t xml:space="preserve">Целевые индикаторы подпрограммы 6 </t>
  </si>
  <si>
    <t>Уровень достижения плановых значений целевых индикаторов государственной программы, процентов</t>
  </si>
  <si>
    <t>Обеспечение деятельности центрального аппарата и его территориальных органов</t>
  </si>
  <si>
    <t>Количество участников государственной программы и членов их семей, прибывших в Российскую Федерацию и зарегистрированных в территориальных органах Федеральной миграционной службы, человек</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</si>
  <si>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</si>
  <si>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</si>
  <si>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</si>
  <si>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</si>
  <si>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</si>
  <si>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</si>
  <si>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</si>
  <si>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 кв.</t>
  </si>
  <si>
    <t>4 кв.</t>
  </si>
  <si>
    <t>2 кв.</t>
  </si>
  <si>
    <t>3 кв.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</si>
  <si>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</si>
  <si>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</si>
  <si>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</si>
  <si>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</si>
  <si>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</si>
  <si>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</si>
  <si>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Министерство, Агентство</t>
  </si>
  <si>
    <t>Численность работников, занятых на работах с вредными и (или) опасными условиями труда, тыс. человек</t>
  </si>
  <si>
    <t>Удельный вес работников, занятых на работах с вредными и (или) опасными условиями труда, процентов</t>
  </si>
  <si>
    <t>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t>
  </si>
  <si>
    <t>Удельный расход тепловой энергии на 1 кв. метр общей площади помещений, занимаемых подведомственными учреждениями, Гкал / кв. м</t>
  </si>
  <si>
    <t>Удельный расход природного газа на 1 кв. метр общей площади помещений, занимаемых подведомственны-ми учреждениями, тыс. куб. м /кв. м</t>
  </si>
  <si>
    <t>Удельный расход воды на 1 кв. метр общей площади помещений, занимаемых подведомственными учреждениями, тыс. куб. м /кв. м</t>
  </si>
  <si>
    <t xml:space="preserve">Численность получателей государственных услуг в сфере содействия занятости населения, человек </t>
  </si>
  <si>
    <t>Численность работников, прошедших обучение по охране труда в аккредитованных обучающих организациях, человек</t>
  </si>
  <si>
    <t>Количество рабочих мест, на которых проведена специальная оценка условий труда</t>
  </si>
  <si>
    <t>Численность участников подпрограммы и членов их семей,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 человек</t>
  </si>
  <si>
    <t xml:space="preserve">Предоставление единовременного пособия осуществляется на заявительной основе. </t>
  </si>
  <si>
    <t>Значение целевого индикатора за 2016 год выполнено</t>
  </si>
  <si>
    <t>(получатели являются убывающей категорией льготников)</t>
  </si>
  <si>
    <t>За 2016 год значение целевого индикатора выполнено</t>
  </si>
  <si>
    <t xml:space="preserve">"Социальная поддержка и защита населения Ульяновской области на 2014-2020 годы" </t>
  </si>
  <si>
    <t>за 2016 год</t>
  </si>
  <si>
    <t>4.</t>
  </si>
  <si>
    <t>5.</t>
  </si>
  <si>
    <t>Средства на социальные выплаты безработным гражданам (в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</si>
  <si>
    <t>Министерство промышленности, строительства, жилищно-коммунального комплекса и транспорта Ульяновской области (далее - Министерство строительства)</t>
  </si>
  <si>
    <t>Министерство строительства</t>
  </si>
  <si>
    <t>Агентство, Ковальчук В.И.,референт департамента занятости населения</t>
  </si>
  <si>
    <t>Министерство, Логинов Михаил Васильевич, директор департамента планирования и государственных закупок</t>
  </si>
  <si>
    <t>Министерство здравоохранения, семьи и социального благополучия Ульяновской области (далее - Министерство), Агентство по развитию человеческого потенциала и трудовых ресурсов Ульяновской области (далее - Агентство)</t>
  </si>
  <si>
    <t>Министерство, Министерство строительства</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</si>
  <si>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</si>
  <si>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Корректируются средства федерального бюджета, в связи с принятием федерального закона № 362-ФЗ от 05.12.2017 года «О федеральном бюджете на 2018 год и на плановый период 2019 и 2020 годов»:
в 2018 году увеличиваются на 140 555,2 тыс. рублей;
в 2019 году уменьшаются на 80 487,8 тыс. рублей;
в 2020 году уменьшаются на 50 052,5 тыс. рублей.
Увеличиваются средства федерального бюджета в 2018 году на сумму 2 093,8 тыс. рублей, в связи с принятием федерального закона № 363-ФЗ от 05.12.2017 года «О бюджете Пенсионного фонда на 2018 год и на плановый период 2019 и 2020 годов» на социальную программу, связанную с ремонтом организаций социального обслуживания населения, приобретением оборудования, предметов длительного пользования, автотранспорта для мобильных бригад, обучением компьютерной грамотности неработающих пенсионеров:
по Министерству здравоохранения, семьи и социального благополучия Ульяновской области – 490,6 тыс. рублей;
по Министерству промышленности, строительства, жилищно-коммунального комплекса и транспорта Ульяновской области – 1 603,2 тыс. рублей.
Увеличиваются средства областного бюджета в 2018 году в сумме 17 700,0 тыс. рублей, в связи с выделением дополнительных средств на начисления на оплату труда организациям социального обслуживания и социальной защиты.
Уменьшаются средства областного бюджета в 2019 году на сумму 813 124,9 тыс. рублей, в 2020 году – 496 496,9 тыс. рублей, в связи с выполнением требований Министерства финансов Российской Федерации по подписанию Соглашения о предоставлении дотации на выравнивание бюджетной обеспеченности субъекта Российской Федерации из федерального бюджета бюджету Ульяновской области.
Перераспределяются средства областного бюджета между мероприятиями Государственной программы в целом в 2018 году на обеспечение первоочередных расходов в объёме 25 863,9 тыс. рублей.</t>
  </si>
  <si>
    <t>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</si>
  <si>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Предоставление мер социальной поддержки по обеспечению жильём отдельных категорий граждан, установленных Федеральным законом от 12 января 1995 года № 5-ФЗ «О ветеранах» </t>
  </si>
  <si>
    <t>Осуществление ежемесячной выплаты в связи с рождением (усыновлением) первого ребёнка</t>
  </si>
  <si>
    <t>1.3.2.6.</t>
  </si>
  <si>
    <t>Проведение туристического слёта</t>
  </si>
  <si>
    <t>Выплата ежемесячного пособия на 54966 ребёнка гражданам, имеющим детей</t>
  </si>
  <si>
    <t>заключение соглашения с МО, предоставление субсидий МО</t>
  </si>
  <si>
    <t>пункт исключён с 1 января 2018 года. - Постановление Правительства Ульяновской области от 20.10.2017 N 25/496-П</t>
  </si>
  <si>
    <t>Показатель будет выполнен к концу 2018 года.</t>
  </si>
  <si>
    <t>Министерство здавоохранения, семьи и социального благополучия Ульянолвской области (далее - Министерство), Адонин Александр Алексеевич, директор департамента развития социальной поддержки населения</t>
  </si>
  <si>
    <t>Министерство, Адонин Александр Алексеевич, директор департамента развития социальной поддержки населения</t>
  </si>
  <si>
    <t>Министерство, Логинов Михаил Васильевич, директор департамента социального благополучия</t>
  </si>
  <si>
    <t>Областное государственное казённое учреждение социального обслуживания "Центр обеспечения граждан техническими средствами реабилитации и санаторно-курортным лечением и социальной адаптации для лиц без определённого места жительства и занятий в г. Ульяновске" (далее - ОГКУСО "ЦОГ ТСР и СКЛ и СА для лиц БОМЖ"), Белова Рамиля Вазыховна, и.о.директора</t>
  </si>
  <si>
    <t>Министерство, Логинов Михаил Васильевич, директор департамента социального благополучия, Гурьева Наталья Сергеевна, директор департамента семейной, демографической политики и охраны прав несовершеннолетних, обл.гос.каз.учр.соц.обслуж. "Центр социально-психологической помощи семье и детям "Семья" в г. Ульяновске", Миронова Людмила Анатольевна, директор, ОГКУСО "ЦОГ ТСР и СКЛ и СА для лиц БОМЖ", Белову Рамиля Вазыховна, и.о. диретора</t>
  </si>
  <si>
    <t>ОГКУСО "ЦОГ ТСР и СКЛ и СА для лиц БОМЖ", Белову Рамиля Вазыховна, и.о. диретора</t>
  </si>
  <si>
    <t>Министерство, Егорова Светлана Владимировна, референт департамента развития социальной поддержки населения</t>
  </si>
  <si>
    <t xml:space="preserve">Министерство, Демкина Анна Александровна, референт департамента социального благополучия </t>
  </si>
  <si>
    <t>Министерство, Гурьева Наталья Сергеевна, директор департамента семейной, демографической политики и охраны прав несовершеннолетних</t>
  </si>
  <si>
    <t xml:space="preserve">Министерство, Зорина Наталья Владимировна, референт департамента социального благополучия 
</t>
  </si>
  <si>
    <t>Ульяновское областное государственное казённое учреждение социальной защиты населения в г. Ульяновске, Вадов Андрей Сергеевич, заместитель директора</t>
  </si>
  <si>
    <t>заключение контракта</t>
  </si>
  <si>
    <t>1.47.</t>
  </si>
  <si>
    <t xml:space="preserve">1) прием документов; 2) подготовка распорядительного документа; 3) предоставление выплаты. Выплата пособий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</si>
  <si>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</si>
  <si>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 Прыгунова Ольга Александровна,и.о. заместителя директора департамента-начальника отдела бюджетного учёта, отчётности и финаносового обеспечения расходных обязательств</t>
  </si>
  <si>
    <t>Министерство, Гаврилова Елена Михайловна, заместитель директора департамента - начальник отдела планирования и анализа исполнения бюджета</t>
  </si>
  <si>
    <t>Увеличиваются средства федерального бюджета в 2018 году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ребёнка в сумме 142 064,9 тыс. рублей (на основании федерального закона от 28.12.2017 № 418-ФЗ «О ежемесячных выплатах семьям, имеющих детей»).
Увеличиваются средства областного бюджета в 2018 году в сумме 
15,0 тыс. рублей, в связи с поступлением благотворительных пожертвований от частного лица областному государственному казённому учреждению социального обслуживания «Детский дом-интернат для глубоко умственно отсталых детей «Родник».
Уменьшаются средства областного бюджета в 2018 году на сумму 26 472,5 тыс. рублей, в том числе:
по Министерству здравоохранения, семьи и социального благополучия Ульяновской области:
на погашение кредиторской задолженности за 2017 год по мерам государственной поддержки граждан в связи с введением на территории Ульяновской области экономически обоснованных тарифов и нормативов потребления коммунальных услуг, в связи с отменой меры социальной поддержки в сумме 650,0 тыс. рублей;
по Агентству по развитию человеческого потенциала и трудовых ресурсов Ульяновской области:
в связи с необходимостью возврата средств в федеральный бюджет 
в результате не достижения показателей результативности использования субсидий, предоставляемых из федерального бюджета, в сумме 123,9 тыс. рублей:
по Министерству промышленности, строительства, жилищно-коммунального комплекса и транспорта Ульяновской области:
на «Строительство (закольцованного) газопровода между ГРС № 52 
и ГРС № 38 г. Ульяновск, промышленная зона «Заволжье»» на Министерство развития конкуренции и экономики Ульяновской области в сумме 698,6 тыс. рублей;
на муниципальные образования Ульяновской области на проведение комплексного благоустройства территорий общего пользования общегородского значения в рамках государственной программы «Формирование комфортной городской среды в Ульяновской области» в сумме 25 000,0 тыс. рублей.
Перераспределяются средства областного бюджета между мероприятиями Государственной программы в целом в 2018 году на сумму 57 471,3 тыс. рублей, в том числе по средствам федерального бюджета 1 603,2 тыс. рублей:
на меры социальной поддержки – 15 449,0 тыс. рублей;
на капитальный и текущий ремонты – 37 364,5 тыс. рублей, в том числе средства федерального бюджета 1 603,2 тыс. рублей;
на первоочередные расходы – 4 657,8 тыс. рублей.</t>
  </si>
  <si>
    <t>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t>
  </si>
  <si>
    <t>Мероприятие "Предоставление субсидий из областного бюджета Ульяновской области Фонду "Корпорация развития санаторно-курортного комплекса Ульяно-вской области" иключено постановле-нием Правительства Ульяновской области  от 26.09.2018 № 21/447-П</t>
  </si>
  <si>
    <t>Мероприятие иключено постановлением Правительства Ульяновской области  от 26.09.2018 № 21/447-П</t>
  </si>
  <si>
    <t>Подготовка и проведение конкурса  Ежегодный областной конкурс "Семейные трудовые династии". Поставка и изготовление рамок, цветов. Вручение наград и призов по итогам премии победителям (4 номинации).</t>
  </si>
  <si>
    <t>Оплачены услуги по обучению русскому жестовому языку Негосударственное образовательное частное учреждение "Учебно-методический центр Всероссийского общества глухих" в сумме 173,55 тыс. рублей</t>
  </si>
  <si>
    <t>Оплачены услуги за учебные, информационные, справочные методические пособия в сумме 70,0 тыс. рублей</t>
  </si>
  <si>
    <t>Оплачены расходы Обществу с ограниченной ответственностью "ВТ-УЛЬЯНОВСК" за организацию и проведение областного мероприятия для детей-инвалидов "Парад-Ангелов" на сумму  100,0 т.р.</t>
  </si>
  <si>
    <t>Предоставлена субсидия Обл.гос.бюджетное учр.соц.обслуживания "Центр соц.обслуживания "Доверие" в г. Димитровграде" и ОГБУСО ЦСО "Парус надежды" на проведение туристического слёта на сумму 100,0 тыс. рублей</t>
  </si>
  <si>
    <t>№ 19/371-П</t>
  </si>
  <si>
    <t>№ 13/209-П</t>
  </si>
  <si>
    <t>№ 2/25-П</t>
  </si>
  <si>
    <t>Увеличиваются средства федерального бюджета в 2018 году 
в связи с принятым федеральным законом от 03.07.2018 № 193-ФЗ «О внесении изменений в федеральный закон «О федеральном бюджете на 2018 год и плановый период 2019 и 2020 годов»» в сумме 7 444,4 тыс. рублей, в том числе:
на предоставление мер социальной поддержки по обеспечению жильем отдельных категорий граждан, установленных Федеральным законом от 12.01.1995 № 5-ФЗ «О ветеранах» – 727,7 тыс. рублей;
- на предоставление мер социальной поддержки по обеспечению жильем отдельных категорий граждан, установленных Федеральным законом от 24.11.1995 № 181-ФЗ «О социальной защите инвалидов в Российской Федерации» – 5 870,3 тыс. рублей;
- на предоставление мер социальной поддержки лицам, награжденным знаком «Почетный донор СССР» и «Почетный донор России» – 846,4 тыс. рублей;
Увеличиваются средства областного бюджета в 2018 году в сумме 
65 788,08 тыс. рублей:
на меры социальной поддержки – 62 000,0 тыс. рублей; 
на первоочередные расходы по организациям социального блока 3 741,0 тыс. рублей.
Уменьшаются средства областного бюджета в 2018 году на сумму 2 786,1 тыс. рублей, в том числе:
на оплату административных штрафов, исполнительных листов, а также для возврата средств в связи с недостигнутым целевым показателем в сумме 19,8 тыс. рублей;
на оплату кредиторской задолженности за 2017 год по объектам социального блока Министерством промышленности, строительства, жилищно-коммунального комплекса и транспорта Ульяновской области в сумме 1 020,8 тыс. рублей;
на первоочередные расходы организациям здравоохранения в сумме 1 745,5 тыс. рублей
Перераспределяются средства областного бюджета между мероприятиями Государственной программы в целом в 2018 году на сумму 151 152,2 тыс. рублей тыс. рублей, в том числе:
на меры социальной поддержки – 121 102,2 тыс. рублей;
на первоочередные расходы по организациям социального блока – 30 000,0 тыс. рублей.
В целом государственная программа увеличивается на сумму 70 446,35816 тыс. рублей, в том числе:
средства областного бюджета уменьшаются на сумму – 63 001,95816 тыс. рублей;
средства федерального бюджета увеличиваются на сумму 7 444,4 тыс. рублей.</t>
  </si>
  <si>
    <t>№ 21/447-П</t>
  </si>
  <si>
    <t>Увеличиваются средства областного бюджета в 2018 году в сумме 1 392 577,57037 тыс. рублей:
по Министерству здравоохранения, семьи и социального благополучия Ульяновской области:
на меры социальной поддержки – 1 245 497,3 тыс. рублей; 
на обеспечение первоочередных расходов по выплате заработной платы организациям социального блока – 144 816,7 тыс. рублей;
по Агентству по развитию человеческого потенциала и трудовых ресурсов Ульяновской области:
на содержание Кадрового центра Ульяновской области в сумме 2 197,8 тыс. рублей.
Уменьшаются средства областного бюджета в 2018 году 
по Министерству здравоохранения, семьи и социального благополучия Ульяновской области на сумму 4 040,176 тыс. рублей, в том числе:
на оплату административного штрафа, а также для возврата средств 
в связи с недостигнутым целевым показателем в сумме 1 540,176 тыс. рублей;
на внепрограммную деятельность для предоставления субсидий Ульяновским областным общественным организациям инвалидов – 
на обеспечение инвалидов техническими средствами реабилитации на сумму 2 500,0 тыс. рублей.
Перераспределяются средства областного бюджета между мероприятиями Государственной программы в целом по 2018 году на сумму 12 489,147 тыс. рублей тыс. рублей, в том числе:
по Министерству здравоохранения, семьи и социального благополучия Ульяновской области:
на меры социальной поддержки – 8 928,047 тыс. рублей;
на первоочередные расходы по организациям социального блока – 
597,2 тыс. рублей.
по Агентству по развитию человеческого потенциала и трудовых ресурсов Ульяновской области:
на первоочередные расходы Агентства и организаций занятости – 
2 963,9 тыс. рублей.
Перераспределяются средства по 2019 году на сумма 23 619,4 тыс. рублей в связи с реорганизацией Министерства здравоохранения, семьи 
и социального благополучия Ульяновской области для заключения договоров 
и контрактов на 2019 год, с целью недопущения срыва финансирования государственных учреждений социального обслуживания и социальной защиты.
В целом государственная программа увеличивается на сумму 1 388 537,39437 тыс. рублей, в том числе:
средства областного бюджета увеличиваются на сумму – 1 388 537,39437 тыс. рублей.</t>
  </si>
  <si>
    <t>Сведения об объёмах финансирования за 2018 года</t>
  </si>
  <si>
    <t>Государственная программа Ульяновской области "Социальная поддержка и защита населения Ульяновской области на 2014-2021 годы"</t>
  </si>
  <si>
    <t>Предоставление субсидий  на оплату жилого помещения и коммунальных услуг 28360 граждан</t>
  </si>
  <si>
    <t>Предоставление компенсаций по оплате жилого помещения и коммунальных услуг 8770 граждан</t>
  </si>
  <si>
    <t>Предоставление адресной материальной помощи 6320 семьям</t>
  </si>
  <si>
    <t>Предоставление государственной социальной помощи в форме социального контракта 200 семьям, предоставление государственной социальной помощи в форме электронной социальной продовольственной карты 9800 человек, приобретение новогодних подарков детям-инвалидам и детям, нуждающимся в особой заботе - 6802 детей</t>
  </si>
  <si>
    <t>Приобретение протезно-ортопедических изделий 2165 лицам, не имеющим инвалидности, но по медицинским показаниям нуждающимся в них</t>
  </si>
  <si>
    <t>Предоставление мер социальной поддержки 99000 ветеранам труда</t>
  </si>
  <si>
    <t>Предоставление мер социальной поддержки 218 труженикам тыла</t>
  </si>
  <si>
    <t>Предоставление мер социальной поддержки 1500  реабилитированным лицам и лицам, пострадавшим от политических репрессий</t>
  </si>
  <si>
    <t>Предоставление мер социальной поддержки 109664 ветеранам труда Ульяновской области</t>
  </si>
  <si>
    <t xml:space="preserve">Ежемесячные, ежегодные и единовременные  выплаты 130 Почётным гражданам Ульяновской области. </t>
  </si>
  <si>
    <t xml:space="preserve">Ежемесячное предоставление пенсии за выслугу лет 879 бывшим гос. служащим Ульяновской области. </t>
  </si>
  <si>
    <t>Выплата пособия по погребению 725 отдельным категориям граждан</t>
  </si>
  <si>
    <t>мероприятие исключено</t>
  </si>
  <si>
    <t>Предоставление мер социальной поддержки 13056 педагогическим работникам образовательных учреждений</t>
  </si>
  <si>
    <t xml:space="preserve">Предоставление компенсационных выплат 3400 гражданам из числа социально не защищённых категорий </t>
  </si>
  <si>
    <t>Оказание  помощи 8 гражданам</t>
  </si>
  <si>
    <t>Оказание мер социальной поддержки 89 инвалидам боевых действий</t>
  </si>
  <si>
    <t>Оказание мер социальной поддержки 462 гражданам</t>
  </si>
  <si>
    <t>Оказание мер социальной поддержки 1106 гражданину, добровольно участвующих в охране общественного порядка на территории Ульяновской области</t>
  </si>
  <si>
    <t>Выплата пособий 2923 чел., страдающих психическими расстройствами, находящихся в трудной жизненной ситуации</t>
  </si>
  <si>
    <t>Проведение 37 социально-значимых мероприятий по отдельному списку. Средства на проведение мероприятий предусмотрены Законом Ульяновской области от 27.11.2017 № 156-ЗО "Об областном бюджете на 2018 год и на плановый период 2019 и 2020 годов"</t>
  </si>
  <si>
    <t>Ежемесячное предоставление материального обеспечения 2 вдов.</t>
  </si>
  <si>
    <t>Компенсация перевозчикам 8010 отдельных категорий граждан</t>
  </si>
  <si>
    <t>Ежемесячная денежная выплата 219 ветеранам творческих профессий и ежегодная денежная выплата  ветеранам творческих профессий, достигшим 65-летнего возраста</t>
  </si>
  <si>
    <t>Ежемесячная компенсация 1753 гражданам</t>
  </si>
  <si>
    <t>Ежемесячная выплата 226  жёнам граждан, уволенных с военной службы</t>
  </si>
  <si>
    <t>1) формирование Реестра, содержащего информацию о получателях ежемесячной денежной компенсации на оплату ЖКУ 309000 отдельным категориям граждан 2) зачисление денежных средст расчётным организациям</t>
  </si>
  <si>
    <t>Предоставление 12 государственным гражданским служащим единовременной социальной выплаты на приобретение жилья</t>
  </si>
  <si>
    <t>Ежегодная денежная выплата 8769 гражданам родившихся в период с 01 января 1932 года по 31 декабря 1945 года</t>
  </si>
  <si>
    <t>предоставление ежегодной премии 5 инвалидам</t>
  </si>
  <si>
    <t>предоставление выплаты. ежемесячная выплата 8 гражданам</t>
  </si>
  <si>
    <t xml:space="preserve">Предоставление мер государственной социальной поддержки 23 гражданам отдельных категорий специалистов </t>
  </si>
  <si>
    <t xml:space="preserve">Предоставление мер государственной социальной поддержки 38 отдельных категорий специалистов </t>
  </si>
  <si>
    <t>Предоставление мер социальной государственной поддержки 3000 добровольным пожарным</t>
  </si>
  <si>
    <t>предоставление ежемесячной компенсации расходов на уплату взноса на капитальный ремонт общего имущества в многоквартирных домах 6200 гражданам</t>
  </si>
  <si>
    <t>предоставление ежемесячной компенсации расходов на уплату взноса на капитальный ремонт общего имущества в многоквартирных домах 240 гражданам</t>
  </si>
  <si>
    <t xml:space="preserve">предоставление социальной выплаты на приобретение жилья  ветеранам </t>
  </si>
  <si>
    <t>предоставление социальной выплаты на приобретение жилья инвалидам</t>
  </si>
  <si>
    <t>Предоставление мер социальной поддержки 7960 лицам награжденным знаком «Почетный донор СССР» и «Почетный донор России»</t>
  </si>
  <si>
    <t>Компенсационные выплаты 12 гражданам</t>
  </si>
  <si>
    <t xml:space="preserve">Предоставление мер социальной поддержки на оплату жилищно-коммунальных услуг 111366 отдельным категориям граждан </t>
  </si>
  <si>
    <t>Ежемесячная выплата 2327 граждан, подвергшихся воздействию радиации</t>
  </si>
  <si>
    <t>Ежемесячная выплата 75 граждан</t>
  </si>
  <si>
    <t>Предоставление субсидий на оказание социальных услуг на дому</t>
  </si>
  <si>
    <t xml:space="preserve">Предоставление 10 сертификатов на оплату услуг по социальной реабилитации и ресоциализации лиц, признанных больными наркоманией либо потребляющими наркотические средства или психотропные вещества без назначения врача либо новые потенциально опасные психоактивные вещества </t>
  </si>
  <si>
    <t>проведение капитального ремонта в ОГАУСО «Геронтологический центр в г. Ульяновске»</t>
  </si>
  <si>
    <t>Оказание услуг по обучению компьютерной грамотности неработающих пенсионеров</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</si>
  <si>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t>
  </si>
  <si>
    <t>Доля отремонтированных и отреконструированных жилых зданий в стационарных учреждениях социального обслуживания, процентов</t>
  </si>
  <si>
    <t>Возмещение расходов 32 детям-сиротам и детям, оставшимся без попечения родителей, лицам из их числа</t>
  </si>
  <si>
    <t>Предоставление дополнительных мер социальной поддержки 21952  многодетным семьям</t>
  </si>
  <si>
    <t>Выплата единовременного пособия на 28 усыновлённых детей</t>
  </si>
  <si>
    <t>Предоставление 528 выплат лицам из числа детей-сирот и детей, оставшихся без попечения родителей</t>
  </si>
  <si>
    <t>Проведение ремонта жилых помещений 59 детям-сиротам и детям, оставшимся без попечения родителей, лицам из их числа</t>
  </si>
  <si>
    <t xml:space="preserve">Реализация мер социальной поддержки 30 детей </t>
  </si>
  <si>
    <t>Реализация и выдача государственных сертификатов на именной капитал "Семья", выдано 4875 сертификатов</t>
  </si>
  <si>
    <t>Выплата 5 ежегодных премий Губернатора Ульяновской области «Семья года»</t>
  </si>
  <si>
    <t xml:space="preserve">Ежемесячная выплата на 6200 детей до достижения им возраста 3 лет  </t>
  </si>
  <si>
    <t>Предоставление мер социальной поддержи 95 семьи, в которых оба родителя являются инвалидами и воспитывают несовершеннолетних детей; 267 семей, в которых единственный родитель инвалид и воспитывает несовершеннолетних детей</t>
  </si>
  <si>
    <t>Предоставление единовременных выплат при рождении детей в результате многоплодных родов, мера социальной поддержки при рождении четвёртого или последующего ребёнка, меры социальной  поддержки студенческих семей, имеющих детей, единовременная выплата на приобретение жилого помещения</t>
  </si>
  <si>
    <t>Ежемесячная денежная выплата 205 беременным женщинам и кормящим матерям</t>
  </si>
  <si>
    <t>предоставление выплаты, по мере требования 21940 поездок</t>
  </si>
  <si>
    <t>Единовременное пособие 15 беременным женам военнослужащих</t>
  </si>
  <si>
    <t>Выплата пособий по уходу за ребёнком до достижения им возраста полутора лет 94728 штук</t>
  </si>
  <si>
    <t xml:space="preserve">Выплата 1 пособия по беременности и родам </t>
  </si>
  <si>
    <t>предоставление выплаты. Выплата 1 пособия</t>
  </si>
  <si>
    <t>предоставление выплаты. Выплата 2625 пособий</t>
  </si>
  <si>
    <t>Выплата единовременного пособия 510 получателям</t>
  </si>
  <si>
    <t>перечисление денежных средств 27433 детям-сиротам и детям, оставшимся без попечения родителей, лицам из их числа</t>
  </si>
  <si>
    <t xml:space="preserve">перечисление денежных средств 35730 ежемесячных выплат на содержание ребёнка в семье опекуна (попечителя) и приёмной семье; 24732 выплат вознаграждения, причитающегося приёмному родителю </t>
  </si>
  <si>
    <t>предоставление субвенций 23 МО; сбор отчёта об использовании субвенций 23 МО</t>
  </si>
  <si>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t>
  </si>
  <si>
    <t>Закупка реабилитационного оборудования</t>
  </si>
  <si>
    <t xml:space="preserve">Организация курса лекций по применению жестового языка </t>
  </si>
  <si>
    <t>Разработка и издание печатной продукции для проведения информационно-просветительской кампании по формированию у населения позитивного образа инвалидов и других маломобильных групп населения</t>
  </si>
  <si>
    <t>Проведение мероприятий: «Белая трость», Международного дня глухих, Дня больных рассеянным склерозом, Дня больных сахарным диабетом</t>
  </si>
  <si>
    <t xml:space="preserve">Участие детей инвалидов по зрению в Чемпионате России по легкой атлетике , Участие в всероссийских соревнованиях инвалидов по слуху </t>
  </si>
  <si>
    <t>Спортивные соревнования для инвалидов и граждан пожилого возраста общее количество участников 100 человек</t>
  </si>
  <si>
    <t>Проведение мероприятия</t>
  </si>
  <si>
    <t>За 2018 год значение целевого индикатора выполнено</t>
  </si>
  <si>
    <t>Оказание государственной услуги населению 76,1 тыс. услуг</t>
  </si>
  <si>
    <t>Направление на обучение женщин в период отпуска по уходу за ребёнком додостижения им возраста трёх лет с учётом востребованных на рынке труда профессий. Организация обучения 250 женщин в период отпуска по уходу за ребёнком до трёх лет</t>
  </si>
  <si>
    <t xml:space="preserve">Проведение конкурсов в целях: - укрепления и развития социального партнёрства, повышения эффективности мероприятий в сфере содействия занятости населения в Ульяновской области; - популяризации рабочих специальностей, повышение престижа профессии рабочего, пропаганда достижений высококвалифицированных работников и их передового опыта; - привлечения общественного внимания к важности решения социальных вопросов </t>
  </si>
  <si>
    <t xml:space="preserve">Организация и проведение месячника охраны труда в Ульяновской области;  Проведение областного конкурса «Лучшая организация работы по охране труда» </t>
  </si>
  <si>
    <t xml:space="preserve">Осуществление социальных выплат безработным гражданам  - 10 000 чел.. Возмещение затрат Пенсионному фонду РФ за выплаченные пенсии, назначенные безработным гражданам досрочно (включая расходы на их доставку). Выплата стипендий гражданам, обучающимся по направлению органов службы занятости. Оплата банковских услуг. </t>
  </si>
  <si>
    <t>Выплата пособий 750 соотечественникам</t>
  </si>
  <si>
    <t>разработка ПСД на строительство бассейна ОГБУСО «Комплексный центр социального обслуживания в р.п. Павловка», разработка ПСД, с прохождением проверки достоверности сметной документации здания бывшего профилактория ОАО УАЗ, МОУ СОШ № 43 для дальнейшего открытия на базе данного здания «Комплексного центра для инвалидов», реконструкции в ОГКУСО "Реабилитационный центр в г. Димитровграде", в ОГАУСО«Психоневрологический интернат в п. Дальнее Поле», в ОГАУСО "Психоневрологический интернат в п. Лесной"</t>
  </si>
  <si>
    <t>Сопровождение программного продукта по расчёту выплат мер социальной поддержки</t>
  </si>
  <si>
    <t>Технические и технологические мероприятия: ремонт кровли жилого корпуса и замена окон</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</si>
  <si>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t>
  </si>
  <si>
    <t>"Социальная поддержка и защита населения Ульяновской области на 2014-2021 годы"</t>
  </si>
  <si>
    <t>за 2018 год</t>
  </si>
  <si>
    <t>Отчёт об исполнении плана - графика реализации государственной программы за 2018 год</t>
  </si>
  <si>
    <t>Данная мера соц. поддержки предоставляется по фактическому обращению граждан. За 2018 год выплата представлена 76 гражданам</t>
  </si>
  <si>
    <t>За 2018 год выдано 14 свидетельств. 14 свидетельств реализовано</t>
  </si>
  <si>
    <t>За 2018 год выдано 25 свидетельств, 25 свидетельств реализовано</t>
  </si>
  <si>
    <t>За 2018 год представлена мера социальной поддержки 7122 человек. Выплата представлена в полном объёме.</t>
  </si>
  <si>
    <t>За 2018 год ежегодная денежная  выплата представлена 7776 гражданам в полном объёме.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</si>
  <si>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2018 год в полном объёме представлена ежемесячная денежная компенсация 11 гражданам</t>
  </si>
  <si>
    <t>За 201 год ежемесячная денежная  выплата представлена 108405 гражданам в полном объёме. Выплата произведена в полном объеме.</t>
  </si>
  <si>
    <t xml:space="preserve">За 2018 год меры социальной поддержки представлены 2469 гражданам в полном объёме. </t>
  </si>
  <si>
    <t>За 2018 год меры социальной поддержки  представлены 22 гражданам в полном объёме</t>
  </si>
  <si>
    <t xml:space="preserve">За 2018 год количество выплат ежемесячного пособия по уходу за ребёнком составило 85299 выплат. Выплата произведена в полном объёме согласно заявок на финансовое обеспечение расходов на выплату государственных пособий 10208 человек </t>
  </si>
  <si>
    <t>Мера социальной поддержки предоставляются по факту обращения граждан. За 2018 год обращений не поступало</t>
  </si>
  <si>
    <t>За 12 месяцев 2018 года выплачено 2308 пособие. Задолженности перед получателями нет. Выплата произведена в полном объеме.</t>
  </si>
  <si>
    <t>За 2018 года перевозка несовершеннолетних не осуществлялась</t>
  </si>
  <si>
    <t>За 12 месяцев 2018 года меры социальной поддержки  представлены 1715 гражданам в  полном объёме.</t>
  </si>
  <si>
    <t>За 2018 год единовременное пособие выплачено 330 получателям на 426 детей</t>
  </si>
  <si>
    <t>№ 24/511-П</t>
  </si>
  <si>
    <t>№ 25/567-П</t>
  </si>
  <si>
    <r>
      <rPr>
        <sz val="14"/>
        <rFont val="Times New Roman"/>
        <family val="1"/>
        <charset val="204"/>
      </rPr>
      <t>№ 30/669</t>
    </r>
    <r>
      <rPr>
        <sz val="14"/>
        <color rgb="FFFF0000"/>
        <rFont val="Times New Roman"/>
        <family val="1"/>
        <charset val="204"/>
      </rPr>
      <t>-</t>
    </r>
    <r>
      <rPr>
        <sz val="14"/>
        <rFont val="Times New Roman"/>
        <family val="1"/>
        <charset val="204"/>
      </rPr>
      <t>П</t>
    </r>
  </si>
  <si>
    <t>Проектом предлагается продлить государственную программу до 2021 года, в соответствии с постановлением Правительства Ульяновской области от 05.08.2013 № 351-П «Об утверждении Порядка разработки, реализации и оценки эффективности государственных программ Ульяновской области».
При этом данным проектом не только сохраняются целевые индикаторы и ожидаемые эффекты, но и продлеваются до 2021 года. 
Финансирование мероприятий государственной программы Ульяновской области «Социальная поддержка и защита населения Ульяновской области» на 2014-2021 годы»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государственная программа в целом увеличивается на сумму 14 431 911,4 тыс. рублей, в том числе:
бюджетные ассигнования областного бюджета на 11 459 358,4 тыс. рублей;
бюджетные ассигнования федерального бюджета на 2 972 553,0 тыс. рублей.</t>
  </si>
  <si>
    <t>Увеличиваются средства областного бюджета в 2018 году в сумме 58 532,1 тыс. рублей:
по Министерству здравоохранения, семьи и социального благополучия Ульяновской области:
дополнительные средства из областного бюджета Ульяновской области на обеспечение первоочередных расходов по выплате заработной платы – 56 301,4 тыс. рублей;
поступления благотворительных пожертвований от Благотворительного фонда помощи детям и социально незащищённым слоям населения «Ключ» 
г. Санкт-Петербург в сумме 39,0 тыс. рублей (ОГКУСО Социально-реабилитационный центр для несовершеннолетних «Причал надежды» в г. Ульяновске – Центр по профилактике семейного неблагополучия);
по Агентству по развитию человеческого потенциала и трудовых ресурсов Ульяновской области:
дополнительные средства из областного бюджета Ульяновской области на покрытие дефицита по заработной плате Кадрового центра Ульяновской области в сумме 2 191,7 тыс. рублей.
Уменьшаются средства областного бюджета в 2018 году 
по Министерству здравоохранения, семьи и социального благополучия Ульяновской области на сумму 1 485,8 тыс. рублей, в том числе:
на государственную программу Ульяновской области «Развитие здравоохранения в Ульяновской области» на 2014-2021 годы» 
для транспортировки ребенка в ФГАУ «НМИЦ Здоровья Детей» Минздрава России авиатранспортом из г. Ульяновска в г. Москву в сумме 1 373,0 тыс. рублей (с реализации закона Ульяновской области от 31.08.2013 № 159-ЗО «Об оказании адресной помощи гражданам, оказавшимся в трудной жизненной ситуации»);
на внепрограммную деятельность в сумме 112,8 тыс. рублей для оплаты материального стимулирования за эффективность реализации проектов сотрудников Министерства здравоохранения, семьи и социального благополучия Ульяновской области;
на внепрограммную деятельность в сумме 71,8 тыс. рублей для оплаты исполнительного листа по гражданскому делу по иску Сорокиной А.И. 
о взыскании убытков, морального вреда, судебных расходов (ГБУЗ города Москвы «Бюро судебно-медицинской экспертизы Департамента здравоохранения города Москвы»).
Перераспределяются средства областного бюджета между мероприятиями Государственной программы в целом по 2018 году на сумму 8 043,4 тыс. рублей тыс. рублей, в том числе:
по Министерству здравоохранения, семьи и социального благополучия Ульяновской области:
для частичного покрытия дефицита средств на первоочередные расходы подведомственных организаций перераспределяются средства в сумме 1 669,8 тыс. рублей;
по Агентству по развитию человеческого потенциала и трудовых ресурсов Ульяновской области:
для покрытия дефицита по первоочередным расходам аппарата Агентства и Кадрового центра Ульяновской области перераспределяются средства в сумме 6 333,0 тыс. рублей.
по Министерству промышленности, строительства, жилищно-коммунального комплекса и транспорта Ульяновской области
на покрытие дефицита по заработной плате по подведомственной сети 
в сумме 337,2 тыс. рублей (экономия средств по расходам на капитальный ремонт, преданных на исполнение Министерству промышленности, строительства, жилищно-коммунального комплекса и транспорта Ульяновской области
В целом государственная программа увеличивается на сумму 56 974,4 тыс. рублей, в том числе:
средства областного бюджета увеличиваются на сумму – 56 974,4 тыс. рублей.</t>
  </si>
  <si>
    <t>Уменьшаются средства федерального бюджета в связи с принятием федерального закона от 29.11.2018 № 458-ФЗ «О внесении изменений 
в федеральный закон «О федеральном бюджете на 2018 год и плановый период 2019 и 2020 годов» по государственной программе в сумме 100 451,5 тыс. рублей, в том числе:
по Министерству здравоохранения, семьи и социального благополучия Ульяновской области в сумме 71 779,6 тыс. рублей;
по Агентству по развитию человеческого потенциала и трудовых ресурсов Ульяновской области в сумме – 28 671,9 тыс. рублей.
Увеличиваются средства областного бюджета на сумму 598 412,6 тыс. рублей:
по Министерству здравоохранения, семьи и социального благополучия Ульяновской области:
за счёт дополнительных средств из областного бюджета Ульяновской области на обеспечение первоочередных расходов по выплате заработной платы – 97 874,5 тыс. рублей;
за счёт дополнительных средств из областного бюджета Ульяновской области на предоставление мер социальной поддержки населению – 492 327,6 тыс. рублей;
по Агентству по развитию человеческого потенциала и трудовых ресурсов Ульяновской области:
за счёт дополнительных средств из областного бюджета Ульяновской области на покрытие дефицита по заработной плате Кадрового центра Ульяновской области в сумме 8 210,5 тыс. рублей.
Перераспределяются средства областного бюджета между мероприятиями Государственной программы в целом по 2018 году на сумму 26 552,2 тыс. рублей тыс. рублей, в том числе:
по Министерству здравоохранения, семьи и социального благополучия Ульяновской области:
для покрытия дефицита средств по мерам социальной поддержки 
на сумму 24 593,5 тыс. рублей;
по Агентству по развитию человеческого потенциала и трудовых ресурсов Ульяновской области:
для покрытия дефицита по отчислениям в фонды по оплате труда Кадровому центру Ульяновской области на сумму 1 958,7 тыс. рублей.
В целом государственная программа увеличивается на сумму 
497 961,1 тыс. рублей, в том числе:
средства областного бюджета увеличиваются на сумму – 598 412,6 тыс. рублей;
средства федерального бюджета уменьшаются на сумму – 100 451,5 тыс. рублей.</t>
  </si>
  <si>
    <t>Проектом увеличивается финансирование мероприятия Государственной программы на сумму 1 020,8 тыс рублей (средства областного бюджета) по пункту 1.2.1 «Организации, подведомственные органу исполнительной власти Ульяновской области, уполномоченному в сфере социального обслуживания и социальной защиты» подпрограммы «Обеспечение реализации государственной программы» на 2015-2021 годы», в целях оплаты кредиторской задолженности ОГКУ «Ульяновскоблстройзаказчик» за 2017 год по объектам социального блока.
Ответственным исполнителем вышеуказанного мероприятия является Министерство промышленности, строительства, жилищно-коммунального комплекса и транспорта Ульяновской области.
Таким образом, проектом предлагается привести Государственную программу в соответствие с росписью расходов областного бюджета Ульяновской области на 2018 год.
В целом государственная программа увеличивается на сумму 1 020,8 тыс. рублей, в том числе:
средства областного бюджета увеличиваются на сумму – 1 020,8 тыс. рублей.
Финансирование мероприятий государственной программы в 2018-2020 годах приведено в соответствие с Законом Ульяновской области «Об областном бюджете Ульяновской области на 2018 год и плановый период 2019 и 2020 годов».
Общая сумма государственной программы составляет 
76 840 670,1 тыс. рублей, в том числе:
по 2018 году – 11 757 177,7 тыс. рублей; 
в том числе: 
по средствам областного бюджета – 62 426 729,6 тыс. рублей, в том числе:
по 2018 году – 9 640 947,4 тыс. рублей.</t>
  </si>
  <si>
    <t>Значение за предшествующий год</t>
  </si>
  <si>
    <t>2018 год единовременное пособие выплачено на 29 усыновлённому ребёнку</t>
  </si>
  <si>
    <t>Произведено 339 выплат 62 получателям в полном объёме за  2018 год</t>
  </si>
  <si>
    <t>За  2018 год произведено возмещение расходов 17 получателям</t>
  </si>
  <si>
    <t>Расходы за 2018 год не производились</t>
  </si>
  <si>
    <t>За  2018 год произведено возмещение расходов 18 получателям</t>
  </si>
  <si>
    <t xml:space="preserve">Ежемесячные выплаты на обеспечение проезда произведены 32542 детям-сиротам и детям, оставшимся без попечения родителей </t>
  </si>
  <si>
    <t>Денежные средства перечислены на содержание 45056 детям, 31816 получателям ежемесячного вознаграждения, причитающегося приёмным родителям</t>
  </si>
  <si>
    <t>За 2018 год переданы субвенции для осуществления деятельности по опеке и попечительству в 23 МО</t>
  </si>
  <si>
    <t>В 2018 году в муниципальных образованиях Ульяновской области проводился первый отборочный этап конкурса. Премия Губернатора Ульяновской области "Семья Года" выплачена 6 семьям в размере 50,0 тыс.рублей.</t>
  </si>
  <si>
    <t>За 12 месяцев 2018 года субсидии на оплату жилого помещения и коммунальных услуг предоставлены 24853 получателям. Выплаты произведены в полном объеме</t>
  </si>
  <si>
    <t>За 12 месяцев 2018 года компенсации на оплату жилого помещения и коммунальных услуг предоставлены 5218 получателям. Выплаты произведены в полном объеме</t>
  </si>
  <si>
    <t>За 12 месяцев 2018 год выплата ЕДК представлена 92859 ветеранам в полном объёме.</t>
  </si>
  <si>
    <t>За 12 месяцев 2018 года меры социальной поддержки представлены 167 труженникам в полном объёме.</t>
  </si>
  <si>
    <t>За 12 месяцев 2018 года меры социальной поддержки представлены 1310  реабилитированному гражданину в полном объёме.</t>
  </si>
  <si>
    <t>За 12 месяцев 2018 года выплаты ЕДК представлены 111025 ветеранам в  полном объёме</t>
  </si>
  <si>
    <t>За 12 месяцев 2018 года выплата пособия по погребению представлена 1369 гражданам в полном объёме.</t>
  </si>
  <si>
    <t>За 12 месяцев 2018 года ежемесячная денежная компенсация на оплату жилого помещения и отдельных видов коммунальных услуг предоставлена 12985 педагогическим работникам сельской местности в полном объеме. Задолженности перед получателями нет.</t>
  </si>
  <si>
    <t>За 12 месяцев 2018 год выплаты представлены 6244 гражданам.</t>
  </si>
  <si>
    <t>За 12 месяцев 2018 года меры социальной поддержки представлены 87 инвалидам в  полном объёме.</t>
  </si>
  <si>
    <t>За 12 месяцев 2018 года меры социальной поддержки представлены 441 гражданам в полном объёме.</t>
  </si>
  <si>
    <t>За 12 месяцев 2018 года меры социальной поддержки представлены 1358 гражданам в полном объёме.</t>
  </si>
  <si>
    <t>За 12 месяцев 2018 года меры социальной поддержки представлены 3408 гражданам в полном объёме.</t>
  </si>
  <si>
    <t>За 12 месяцев меры социальной поддержки предоставлены 2 человекам, задолженности перед получателями нет</t>
  </si>
  <si>
    <t>За 12 месяцев 2018 года год меры социальной поддержки представлены 221 гражданам в полном объёме</t>
  </si>
  <si>
    <t>За 12 месяцев 2018 года ежемесячная денежная компенсация на оплату жилого помещения и коммунальных услуг предоставлена 1455 гражданам в полном объёме</t>
  </si>
  <si>
    <t>За 12 месяцев 2018 года компенсационные выплаты предоставлены 882 гражданам в полном объеме.</t>
  </si>
  <si>
    <t>За 12 месяцев 2018 года  меры социальной поддержки представлены 207 гражданам в  полном объёме.</t>
  </si>
  <si>
    <t>За 12 месяцев 2018 года ежегодная денежная  выплата представлена 82430 гражданам в полном объёме</t>
  </si>
  <si>
    <t>За 12 месяцев  2018 года меры социальной поддержки представлены 14 гражданам в полном объёме</t>
  </si>
  <si>
    <t>За 12 месяцев  2018 года меры социальной поддержки представлены 25 гражданам в  полном объёме.</t>
  </si>
  <si>
    <t>За 12 месяцев 2018 года меры социальной поддержки представлены 2692 гражданам в полном объёме.</t>
  </si>
  <si>
    <t>За  2018 год меры социальной поддержки представлены 20982 гражданам в полном объёме</t>
  </si>
  <si>
    <t>За 12 месяцев 2018 года пособие предоставлено  50318 гражданам. Задолженности перед получателями нет.</t>
  </si>
  <si>
    <t>За 2018 год меры социальной поддержки представлены 23 гражданам в  полном объёме.</t>
  </si>
  <si>
    <t xml:space="preserve">За 12 месяцев 2018 года меры социальной поддержки представлены на 5643 детей. Выплата произведена в полном объёме. </t>
  </si>
  <si>
    <t>За 12 месяцев 2018 года меры социальной поддержки представлены 81 гражданину в полном объёме.</t>
  </si>
  <si>
    <t>За 12 месяцев 2018 года меры социальной поддержки воспользовались 143 женщин, в том числе: 57 беременных женщин и 86 кормящих матерей</t>
  </si>
  <si>
    <t>Ежемесячная денежная компенсация расходов  на уплату взноса на капитальный ремонт за  2018 год предоставлена 54 гражданам (всем обратившимся гражданам выплата предоставляется в полном объёме).</t>
  </si>
  <si>
    <t>За 2018 год выдано 8 свидетельств. 8 свидетельств реализовано.</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</si>
  <si>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2018 год единовременная материальная помощь оказана 9 гражданам. Задолженности перед получателями нет. </t>
  </si>
  <si>
    <t>За  2018 год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130 семей;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490 семей;
- ежемесячная денежная выплата в размере 1000 рублей на каждого ребенка родителям-студентам, её получили 68 семей.
За 2018 год выдано 191 свидетельство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34 семьи, при рождении четвертого или последующего ребёнка  - 157 семей. В 2018 году реализовали свои свидетельства 178 семей.</t>
  </si>
  <si>
    <t>За 2018 год выдано 6677  сертификатов "Семья", реализовано 1712 сертификатов, из них: на улучшение жилищных условий средства капитала "Семья" направили - 801 семье, на лечение детей - 118 семей, на обучение детей - 640 семей, на страхование - 87 семей, на оздоровление - 14 семей, 50 - подведение коммуникаций, средства реабилитации детям инвалидам - 2 семьям.</t>
  </si>
  <si>
    <t>По состоянию на 31.12.2018 проведено 22 заседания областной общественной комиссии. По итогам проведённых заседаний адресную материальную помощь получили 4662 человека, в том числе:
- на помощь в связи с пожаром – 245 человек; 
- на лечение – 1944 человека;
- на газификацию жилья – 536 человек;
- в связи с малообеспеченностью, задолженностью по кредитам, ЖКУ, ремонтом жилья и прочее  – 1811 человек;
- в связи с чрезвычайной ситуацией – 121 человек;
- в связи с проведённым капитальным ремонтом жилья ветеранам Великой Отечественной войны – 5 человек.
Из 22 заседаний 4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10 гражданам на общую сумму 7,9 млн. рублей, в том числе:
- на помощь в связи с пожаром – 2 человека; 
- на лечение – 8 человек.</t>
  </si>
  <si>
    <t xml:space="preserve">За 2018 год заключено 461 социальных контракта.
На 31.12.2018 было заключено 5781 социальных контракта на оказание государственной социальной помощи в виде натуральной помощи с использованием продуктовых карт для приобретения продуктов питания.
</t>
  </si>
  <si>
    <t xml:space="preserve">За 2018 год ежемесячную денежную компенсацию на оплату жилого помещения и коммунальных услуг получили 304309 человек   </t>
  </si>
  <si>
    <t>За 2018 год льготным проездом воспользовалось 7988  федеральных льготников</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</si>
  <si>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2018 год на сумму 16 717,9 тыс. рублей, в том числе:
ООО «Дэйли» - 5 895,5 тыс. рублей;
УРОООО «Российский Красный Крест» - 5 816,6 тыс. рублей;
ДМООИО "Преодоление" УООО ООО ВОИ –                                    4 228,9 тыс. рублей;
Общество с ограниченной ответственностью "Дар-1"- 7,6 тыс. рублей;
АНО "Социальное благополучие" – 672,2 тыс. рублей;
АНО ДПО "ЦКСП" – 14,0 тыс. рублей; 
РОО "Ульяновская региональная Федерация спорта для лиц с поражением опорно-двигательного аппарата" - 83,1 тыс. рублей.</t>
  </si>
  <si>
    <t xml:space="preserve">1)Договора с 7 поставщиками на поставку протезно-ортопедических изделий заключены 09.01.2018г.
2) прием , проверка документов и формирование списков;  3) получателю оформляется направление в организацию, с которой заключен договор на изготовление изделий;4) по факту изготовления изделий в органы социальной защиты поставщиками предоставляются платежные документы с приложением реестра получателей изделий; 5) на основании представленных документов,  учреждение социальной защиты оплачивает выданные изделия. За 2018 год  обеспечили  протезно-ортопедическими изделиями 2807 человека, не имеющим инвалидности, но по медицинским показаниям нуждающимся в них. вставшие на учет в 2017 году.
</t>
  </si>
  <si>
    <t>За  2018 год количество получателей государственных услуг в сфере занятости  составило 97471 человек. План выполнен на 128 %</t>
  </si>
  <si>
    <t xml:space="preserve">За 2018 год приступили к профессиональному обучению 250 женщин, находящиеся в отпуске по уходу за ребёнком до достижения им возраста трёх лет, что составляет 100 % от годового плана-прогноза (250 человек). Завершили освоение образовательных программ 202 женщины. Возобновили трудовую деятельность 50 женщин, в том числе 40 женщин - по профессии обучения. </t>
  </si>
  <si>
    <t xml:space="preserve">Заключены договора:  №05/18 от 12.03.2018 на поставку сувенирных рамок и  бланков дипломов для проведения конкурса "Лучший работник  УГКУ КЦ Ульяновской области" в сумме 405,0 рублей, № 04/18 от 12.03.2018 на поставку сувенирных рамок и бланков дипломов для проведения конкурса В сфере занятости населения Ульяновской области в сумме 675,00 рублей.                                                    Конкурс РОВСЭ: Государственный контракт от 25.05.2018 года на изготовлению знаков в виде вымпелов для вручения на торжественном мероприятии, посвященном подведению итогов областного этапа Всероссийского конкурса РОВСЭ на сумму 139518,00 рублей.                                 Договор:  №16/18 от 21.12.2018 на поставку сувенирных рамок для проведения конкурса РОВСЭ на сумму    6300,00    рублей.                                                   Конкурс им.М.И.Лимасова: выплачены премии победителям конкурса на общую сумму 172500,0 рублей (распоряжение Губернатора Ульяновской области от 09.10.2018 №1207-р)                                                        </t>
  </si>
  <si>
    <r>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2018 го получили 10032 человека, в том числе 8782 человека получили пособие по безработице, 852</t>
    </r>
    <r>
      <rPr>
        <b/>
        <sz val="10"/>
        <rFont val="Times New Roman"/>
        <family val="1"/>
        <charset val="204"/>
      </rPr>
      <t xml:space="preserve"> </t>
    </r>
    <r>
      <rPr>
        <sz val="10"/>
        <rFont val="Times New Roman"/>
        <family val="1"/>
        <charset val="204"/>
      </rPr>
      <t>человека – стипендию, 147человек – материальную помощь, досрочную пенсию – 251 человек.</t>
    </r>
  </si>
  <si>
    <t>Изготовлены: информационный бюллетень "Безопасность и охрана труда"; листовки и плакаты, посвящённые тематике Всемирного дня охраны труда. Проведён областной конкурс "Лучшая организация работы по охране труда". Победителям конкурса вручены денежные премиии почётные грамоты и букеты цветов</t>
  </si>
  <si>
    <t>Невыполнение планового показателя связано с  тем, что граждане не предоставляют полный комлект документ необходимых для осуществления выплаты, 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t>
  </si>
  <si>
    <t>Невыполнение планового показателя связано с  тем, что граждане не предоставляют полный комлект документ необходимых для осуществления выплаты, 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семьи.полный комлект документ необходимых для осуществления выплаты, а также не все участники программы прибыли на территорию Ульяновской области.</t>
  </si>
  <si>
    <t>По состоянию на 01.01.2019 численность безработных граждан, зарегистрированных в государственных учреждениях службы занятости населения, составила 2689 человек. Уровень регистрируемой безработицы составил 0,42%</t>
  </si>
  <si>
    <t>По состоянию на 01.01.2019 года численность инвалидов составила 219 человек</t>
  </si>
  <si>
    <t xml:space="preserve">Количество получателей государственных услуг в сфере занятости за 2018 год составило  97471 человек. </t>
  </si>
  <si>
    <t>Количество работников прошедших обучение за  2018 год составило 12300 человек</t>
  </si>
  <si>
    <t>За  2018 год численность пострадавших в результате несчастных случаев на производстве составила 231 человек, что в 2,2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t>
  </si>
  <si>
    <t xml:space="preserve">За  2018 год специальная оценка условий труда проведена на 36985  рабочих местах. </t>
  </si>
  <si>
    <t>Показатель выполнен</t>
  </si>
  <si>
    <t>Многие участники программы являются гражданами в возрасте старше 40 лет.</t>
  </si>
  <si>
    <t>За 2018 год значение целевого индикатора перевыполнено</t>
  </si>
  <si>
    <t>За 2018 год ежемесячное денежное пособие предоставлено 126 гражданину. Денежные выплаты предоставлены в полном объёме.</t>
  </si>
  <si>
    <t>За 2018 год пенсии за выслугу лет предоставлены в полном объёме. Пенсии за выслугу лет предоставлены 873 гражданину</t>
  </si>
  <si>
    <t xml:space="preserve">За 2018 год данной мерой социальной поддержки воспользовались 28 молодых специалиста. Мерами социальной поддержки обеспечены в полном объёме. </t>
  </si>
  <si>
    <t>Проведение социально-значимых мероприятий по отдельному списку. Средства на проведение мероприятий предусмотрены Законом Ульяновской области от 27.11.2017 № 156-ЗО "Об областном бюджете на 2018 год и на плановый период 2019 и 2020 годов"</t>
  </si>
  <si>
    <t>За 2018 год меры социальной поддержки представлены 3907 гражданам в полном объёме</t>
  </si>
  <si>
    <t>Исполнение по содержанию по ОГКУСО состваляет 99,5% от плана, по ОГБУСО - 100%, ОГАУСО - 100%, по ОГКУСЗН - 100%, ОГКОУ - 99,8%. Выплаты заработной платы произведена в полном объёме. Задолженности нет.</t>
  </si>
  <si>
    <t xml:space="preserve">Исполнение по финансированию ОГКУ "Кадрового центра Ульяновской области"  составляет 99,1 % от плана. Выплаты заработной платы, начисления на неё произведены в полном объёме. </t>
  </si>
  <si>
    <t>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ООО "Информационно-технологический центр "Базис" и ООО "АИС Город"  за 2018 год на сумму 27 985,2 тыс. рублей</t>
  </si>
  <si>
    <t>Перечислены средства подведомственныи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2 635,4 тыс. рублей. Меры предоставлены в полном объёме</t>
  </si>
  <si>
    <t>Исполнение по финансированию аппарата составляет 99,8 % от плана. Выплаты заработной платы, начисления на неё произведены в полном объёме. Задолженности нет.</t>
  </si>
  <si>
    <t>Исполнение по содержанию Департамента социальной защиты состваляет 99,9% от плана, по Министерству 99,5%. Выплаты заработной платы, начисления на неё произведены в полном объёме. Задолженности нет.</t>
  </si>
  <si>
    <t>Обеспечение деятельности центрального аппарата  и Департамета социальной защиты населения, в чати оплаты заработной платы с начислениями, услуг связи,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</si>
  <si>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На основании Распоряжения от 29.01.2018г. № 162-р «О распределении сертификатов на оплату услуг по социальной реабилитации и ресоциализации на 2018год и приложения к нему «Графика выдачи сертификатов на оплату услуг по социальной реабилитации и ресоциализации в 2018г.» было выдано 13 сертификатов. За 2018 год реабилитацию в реабилитационном центре ООО «Свобода» прошли 13 получателей сертификатов. На основании акта возмещения расходов за предоставление меры социальной поддержки за 2018 год оплачено сертификатов на сумму 952,3 тыс. рублей</t>
  </si>
  <si>
    <t>Проведение капитального ремонта здания ОГАУСО «Геронтологический центр в г Ульяновске» (корпусов № 1, 2) – 14 463,5 тыс. рублей, капитального ремонта здания ОГАУСО «Психологический интернат в п. Лесной» Сенгилеевского района (корпус №1) на сумму 8 770,5 тыс. рублей, капитального ремонта здания ОГАУСО «Психоневрологический интернат в п. Дальнее Поле» Базарносызганского район (корпуса № 3) на сумму 4 984,12 тыс. рублей, проектные и изыскательские работы по строительству бассейна в ОГБУСО «Комплексный центр социального обслуживания в р.п. Павловка» на сумму 3 240,0 тыс. рублей, проектные и изыскательские работы на капитальный ремонт корпуса №3 ОГАУСО «Социально-реабилитационный центр им. Е.М. Чучкалова» на сумму 5 936,7 тыс. рублей, предпроектная проработка и разработка ПСД на реконструкцию отделения профессиональной реабилитации и социальной адаптации областного государственного казённого учреждения социального обслуживания «Реабилитационный центр для детей и подростков с ограниченными возможностями «Подсолнух» в г. Ульяновске» на сумму 252,98 тыс. рублей</t>
  </si>
  <si>
    <t>За 2018 год ОГАУСО СДИ в с. Акшуат оплачены работы по замене деверянных окон на пластиковые в здании жилого корпуса на сумму 1 097,2 тыс. рублей. ОГКУСО "Социальный приют для детей и подростков "Росток" в д.Рокотушка" оплачены работы по канализации здания детского сада, крыльца здания средней школы, крыльца и санузла здания детского сада, кровли административного корпуса выполнены в полном объёме, на общую сумму 1405,1 тыс. рублей</t>
  </si>
  <si>
    <t>Предоставлена ежегодная премия 5 инвалидам</t>
  </si>
  <si>
    <t>С целью выполнения ремонтных работ заключены договоры с ООО «Строительная группа» на общую сумму 13 863,3 тыс. рублей (№ 273 от 24.09.2018 на сумму 13 578,0 тыс. рублей, № 356 от 24.12.2018 на сумму 285,3 тыс. рублей). В соответствии с подтверждёнными КС-2 и КС-3 выполнены работы по ремонту оконных блоков, полов и отмостки жилого корпуса № 2 ОГАУСО «Геронтологический центр в г. Ульяновске» на общую сумму 13 863,3 тыс. рублей, в том числе: из средств областного бюджета 12 260,1 тыс. рублей, из средств ПФР – 1 603,2 тыс. рублей.По состоянию на 01.01.2019 оплачены работы на общую сумму 13863,3 тыс. рублей, в том числе: за счёт средств областного бюджета – 12260,1 тыс. рублей, за счёт средств ПФР – 1603,2 тыс. рублей</t>
  </si>
  <si>
    <t>Проведено 35 социально-значимых мероприятий (Поздравление женщин в родильных отделениях медицинских организаций, подведомственных Министерству здравоохранения, семьи и социального благополучия Ульяновской области, родивших детей 1 января, 23 февраля, 8 марта, 12 июня;  Мероприятие, посвящённое Дню снятия блокады Ленинграда; Мероприятие, посвящённое Дню окончания Сталинградской битвы; Мероприятие, посвящённое Дню памяти о россиянах, исполнявших служебный долг за пределами Отечества;  Митинг, посвящённый Дню освобождения узников фашизма; Митинг, посвящённый годовщине катастрофы на Чернобыльской АЭС;  Встречи с ветеранами, поздравление  в рамках Дня Победы; Гала–концерт  Фестиваля детского творчества воспитанников детских домов,  социально-реабилитационных центров и социальных приютов Ульяновской области «Храните детские сердца» (Региональный этап конкурса детского творчества «Звёзды детства» в рамках Проекта ПФО «ВЕРНУТЬ ДЕТСТВО»); День защиты детей. Старт акции «Помоги собраться в школу»; Мероприятие, посвящённое Дню социального работника; Подведение итогов акции «Роди патриота»; Мероприятие, посвящённое Дню памяти и скорби – дню начала Великой отечественной войны;  Мероприятие, посвящённое Дню партизан и подпольщиков; Региональный этап Спартакиады для воспитанников детских домов «Спортивный Олимп Приволжья» в рамках Проекта ПФО «ВЕРНУТЬ ДЕТСТВО»; Всероссийский день супружеской любви и верности; День отца. Чествование лучших отцов региональными наградами и почётным знаком "Отцовская слава";  Мероприятие, посвящённое Дню окончания Курской битвы; Мероприятие, посвящённое Дню окончания Второй мировой войны; День семейного общения; Торжественное мероприятие, посвящённое Дню пожилого человека; Региональный этап Интеллектуально-развивающей игры «Ума палата» в рамках проекта ПФО «ВЕРНУТЬ ДЕТСТВО»; Митинг- реквием, посвящённый Дню памяти жертв политических репрессий; Мероприятие, посвящённое Дню матери; Региональный праздник для  замещающих семей Ульяновской области «День приёмной семьи»; Праздничное мероприятие, посвящённое Международному Дню инвалидов; Дня окончания битвы под Москвой; Мероприятие, посвящённое Дню Героев Отечества; Губернаторская новогодняя ёлка для детей-сирот и детей, оставшихся без попечения родителей; Мероприятие по вручению ежегодной премии Губернатора Ульяновской области "Семья года"; Организация и проведение экскурсионных программ "Памятники истории и культуры Ульяновской области" для льготных категорий граждан; Организация оздоровительной компании для граждан старшего поколения в Ульяновской области "Серебряные каникулы"; Подведение итога акции "Помоги собраться в школу" на сумму 11 951,4 тыс. рублей</t>
  </si>
  <si>
    <t>ОГАУСО "Психоневрологический интерант в г.Новоульяновске" приобретено оборудование для трудовых мастерских на сумму 800,0 тыс. рублей</t>
  </si>
  <si>
    <t>Оплачены расходы на оказание услуг по изготовлению памятных сувениров для вручения инвалидам во время проведения месячника "Белая трость", международного дня глухих, Дня больных рассеянным склерозом, Дня больных сахарным диабетом на сумму 110,0 тыс. рублей</t>
  </si>
  <si>
    <t xml:space="preserve">Оплачены расходы ООО "Фабрика идей" по организации и проведение зимней спартакиады для инвалидов и граждан пожилого возраста на сумму 70,0 тыс. рублей; Оплачены расходы ООО "Фабрика идей" за услуги по организации проведению  летней  спартакиады для инвалидов на сумму 69,9 т.р. ; </t>
  </si>
  <si>
    <t>Оплачены расходы, связанные с организацией пассаржских перевозок участников (инвалидов по слуху) всероссийских и международных физкультурных и спортивных мероприятий на сумму 50,0 т.р.; Оплачены услуги по пассажирским перервозкам участников (детей-инвалидов) межрегиональных и всероссийских физкультурных мероприятий на сумму 38,5 т.р.; Оплачены услуги по пассарским перевозкам участников (ветеранов) межрегионального всероссийского фестиваля художественного творчества на сумму 68,8 т.р.; Оплачены услуги по пассажирским перевозкам участников -инвалидов по слуху на сумму42,0 т.р.; Оплачены услуги поперевозки пассажиров - активистов с забовалеваний сахарным диабетом на сумму 40,6 т.р.</t>
  </si>
  <si>
    <t xml:space="preserve">Приобретён специальные транспортные средства для перевозки инвалидов ОГАУСО ПНИ в п. Приозёрный в сумме 1500,0 тыс. рублей, ОГАУСО ПНИ в п. Дальнее Поле в сумме 1800,0 тыс. рублей </t>
  </si>
  <si>
    <t>В областном государственном казённом учреждении Новодольский детский дом «Остров детства» произведён текущий ремонт входной группы по устройству асфальтобетонного покрытия для передвижения ММГН, по переоборудованию туалетов для ММГН выполнены в полном объёме, на общую сумму 1300,0 тыс. рублей.
В областном государственном казённом учреждении детский дом «Соловьиная роща» работы по ремонту крыльца здания и асфальтового покрытия  выполнены в полном объёме, на общую сумму 1300,0 тыс. рублей.
В областном государственном казённом учреждении социального обслуживания «Росток» в д. Рокотушка текущий ремонт крыльца здания средней школы, крыльца и санузла здания детского сада выполнены в полном объёме, на общую сумму 1300,0 тыс. рублей</t>
  </si>
  <si>
    <t xml:space="preserve">Переданые средства в муниципальные образования на реализацию мероприятий по обеспечению доступности приоритетных объектов освоены в полном объёме </t>
  </si>
  <si>
    <t>Оказаны услуги по обучению компьютерной гармотности неработающих пенсионеров. За 2018 год обучено 313 человек</t>
  </si>
  <si>
    <t>Агентство по развитию человеческого потенциала и трудовых ресурсов Ульяновской области (далее - Агентство), Дронова Светлана Владимировна, руководитель</t>
  </si>
  <si>
    <t xml:space="preserve">УОГКУСЗН "ЕОЦСВ", Афанасьев Олег Геннадьевич, исполняющий обязанности директора </t>
  </si>
  <si>
    <t>ОГКУСЗН Ульяновской области), Вадов Андрей Сергеевич, заместитель директора</t>
  </si>
  <si>
    <t>Агентство, Дронова Светлана Владимировнач, руководитель</t>
  </si>
  <si>
    <t>№ 28/616-П</t>
  </si>
  <si>
    <t>о внесённых изменениях в государственную программу за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</si>
</sst>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р_._-;\-* #,##0.00_р_._-;_-* &quot;-&quot;??_р_._-;_-@_-"/>
    <numFmt numFmtId="164" formatCode="_-* #,##0.000_р_._-;\-* #,##0.000_р_._-;_-* &quot;-&quot;??_р_._-;_-@_-"/>
    <numFmt numFmtId="165" formatCode="_-* #,##0.00_р_._-;\-* #,##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 numFmtId="175" formatCode="_-* #,##0.000_р_._-;\-* #,##0.000_р_._-;_-* &quot;-&quot;???_р_._-;_-@_-"/>
    <numFmt numFmtId="176" formatCode="_-* #,##0.000_р_._-;\-* #,##0.000_р_._-;_-* &quot;-&quot;?_р_._-;_-@_-"/>
    <numFmt numFmtId="177" formatCode="#,##0.0000"/>
    <numFmt numFmtId="178" formatCode="_-* #,##0.00000_р_._-;\-* #,##0.00000_р_._-;_-* &quot;-&quot;??_р_._-;_-@_-"/>
    <numFmt numFmtId="179" formatCode="#,##0.00000"/>
    <numFmt numFmtId="180" formatCode="_-* #,##0.0000_р_._-;\-* #,##0.0000_р_._-;_-* &quot;-&quot;?_р_._-;_-@_-"/>
    <numFmt numFmtId="181" formatCode="_-* #,##0.00_р_._-;\-* #,##0.00_р_._-;_-* &quot;-&quot;?????_р_._-;_-@_-"/>
    <numFmt numFmtId="182" formatCode="000000"/>
    <numFmt numFmtId="183" formatCode="_-* #,##0.0_р_._-;\-* #,##0.0_р_._-;_-* &quot;-&quot;???_р_._-;_-@_-"/>
    <numFmt numFmtId="184" formatCode="_-* #,##0.000000_р_._-;\-* #,##0.000000_р_._-;_-* &quot;-&quot;??_р_._-;_-@_-"/>
    <numFmt numFmtId="185" formatCode="#,##0.000000"/>
  </numFmts>
  <fonts count="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sz val="10"/>
      <color indexed="8"/>
      <name val="Times New Roman"/>
      <family val="1"/>
      <charset val="204"/>
    </font>
    <font>
      <sz val="11"/>
      <color indexed="8"/>
      <name val="Calibri"/>
      <family val="2"/>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1"/>
      <name val="Times New Roman"/>
      <family val="1"/>
      <charset val="204"/>
    </font>
    <font>
      <b/>
      <sz val="12"/>
      <name val="Times New Roman"/>
      <family val="1"/>
      <charset val="204"/>
    </font>
    <font>
      <sz val="10"/>
      <name val="Calibri"/>
      <family val="2"/>
      <charset val="204"/>
    </font>
    <font>
      <sz val="9"/>
      <name val="Times New Roman"/>
      <family val="1"/>
      <charset val="204"/>
    </font>
    <font>
      <sz val="11"/>
      <name val="Times New Roman"/>
      <family val="1"/>
      <charset val="204"/>
    </font>
    <font>
      <sz val="9"/>
      <color indexed="8"/>
      <name val="Times New Roman"/>
      <family val="1"/>
      <charset val="204"/>
    </font>
    <font>
      <sz val="8"/>
      <name val="Times New Roman"/>
      <family val="1"/>
      <charset val="204"/>
    </font>
    <font>
      <sz val="8"/>
      <name val="Calibri"/>
      <family val="2"/>
    </font>
    <font>
      <sz val="11"/>
      <name val="Calibri"/>
      <family val="2"/>
    </font>
    <font>
      <sz val="12"/>
      <name val="Times New Roman"/>
      <family val="1"/>
      <charset val="204"/>
    </font>
    <font>
      <sz val="11"/>
      <color indexed="8"/>
      <name val="Calibri"/>
      <family val="2"/>
    </font>
    <font>
      <sz val="10"/>
      <color indexed="8"/>
      <name val="Times New Roman"/>
      <family val="1"/>
      <charset val="204"/>
    </font>
    <font>
      <sz val="11"/>
      <name val="Calibri"/>
      <family val="2"/>
    </font>
    <font>
      <sz val="8.5"/>
      <name val="Times New Roman"/>
      <family val="1"/>
      <charset val="204"/>
    </font>
    <font>
      <b/>
      <sz val="14"/>
      <name val="Times New Roman"/>
      <family val="1"/>
      <charset val="204"/>
    </font>
    <font>
      <b/>
      <sz val="16"/>
      <name val="Times New Roman"/>
      <family val="1"/>
      <charset val="204"/>
    </font>
    <font>
      <b/>
      <sz val="6"/>
      <name val="Times New Roman"/>
      <family val="1"/>
      <charset val="204"/>
    </font>
    <font>
      <b/>
      <sz val="11"/>
      <name val="Calibri"/>
      <family val="2"/>
    </font>
    <font>
      <sz val="16"/>
      <name val="Calibri"/>
      <family val="2"/>
    </font>
    <font>
      <b/>
      <sz val="10"/>
      <name val="Calibri"/>
      <family val="2"/>
    </font>
    <font>
      <sz val="9.5"/>
      <color indexed="8"/>
      <name val="Times New Roman"/>
      <family val="1"/>
      <charset val="204"/>
    </font>
    <font>
      <sz val="10"/>
      <name val="Calibri"/>
      <family val="2"/>
    </font>
    <font>
      <sz val="12"/>
      <color indexed="8"/>
      <name val="Times New Roman"/>
      <family val="1"/>
      <charset val="204"/>
    </font>
    <font>
      <sz val="11"/>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sz val="10"/>
      <color rgb="FFFF0000"/>
      <name val="Times New Roman"/>
      <family val="1"/>
      <charset val="204"/>
    </font>
    <font>
      <sz val="11"/>
      <color rgb="FFFF0000"/>
      <name val="Calibri"/>
      <family val="2"/>
    </font>
    <font>
      <sz val="9"/>
      <color rgb="FFFF0000"/>
      <name val="Times New Roman"/>
      <family val="1"/>
      <charset val="204"/>
    </font>
    <font>
      <sz val="9.3000000000000007"/>
      <name val="Times New Roman"/>
      <family val="1"/>
      <charset val="204"/>
    </font>
    <font>
      <u/>
      <sz val="11"/>
      <color theme="10"/>
      <name val="Calibri"/>
      <family val="2"/>
      <scheme val="minor"/>
    </font>
    <font>
      <sz val="9.5"/>
      <name val="Times New Roman"/>
      <family val="1"/>
      <charset val="204"/>
    </font>
    <font>
      <sz val="14"/>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s>
  <cellStyleXfs count="16992">
    <xf numFmtId="0" fontId="0" fillId="0" borderId="0"/>
    <xf numFmtId="169" fontId="53"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9" fillId="0" borderId="0" applyFont="0" applyFill="0" applyBorder="0" applyAlignment="0" applyProtection="0"/>
    <xf numFmtId="9"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26">
    <xf numFmtId="0" fontId="0" fillId="0" borderId="0" xfId="0"/>
    <xf numFmtId="0" fontId="14" fillId="0" borderId="0" xfId="0" applyFont="1" applyFill="1"/>
    <xf numFmtId="4" fontId="23" fillId="0" borderId="1" xfId="0" applyNumberFormat="1" applyFont="1" applyFill="1" applyBorder="1"/>
    <xf numFmtId="0" fontId="23" fillId="0" borderId="1" xfId="0" applyNumberFormat="1" applyFont="1" applyFill="1" applyBorder="1"/>
    <xf numFmtId="4" fontId="23" fillId="0" borderId="1" xfId="0" applyNumberFormat="1" applyFont="1" applyFill="1" applyBorder="1" applyAlignment="1">
      <alignment horizontal="justify" vertical="center" wrapText="1"/>
    </xf>
    <xf numFmtId="0" fontId="18" fillId="0" borderId="1" xfId="0" applyNumberFormat="1" applyFont="1" applyFill="1" applyBorder="1"/>
    <xf numFmtId="4" fontId="18" fillId="0" borderId="1" xfId="0" applyNumberFormat="1" applyFont="1" applyFill="1" applyBorder="1" applyAlignment="1">
      <alignment horizontal="justify" vertical="center" wrapText="1"/>
    </xf>
    <xf numFmtId="4" fontId="18" fillId="0" borderId="1" xfId="0" applyNumberFormat="1" applyFont="1" applyFill="1" applyBorder="1" applyAlignment="1">
      <alignment vertical="center"/>
    </xf>
    <xf numFmtId="0" fontId="18" fillId="0" borderId="1" xfId="0" applyFont="1" applyBorder="1" applyAlignment="1">
      <alignment horizontal="justify" vertical="center" wrapText="1"/>
    </xf>
    <xf numFmtId="4" fontId="18" fillId="0" borderId="2" xfId="0" applyNumberFormat="1" applyFont="1" applyFill="1" applyBorder="1" applyAlignment="1">
      <alignment vertical="center"/>
    </xf>
    <xf numFmtId="4" fontId="21" fillId="0" borderId="1" xfId="90" applyNumberFormat="1" applyFont="1" applyFill="1" applyBorder="1" applyAlignment="1">
      <alignment vertical="center" wrapText="1"/>
    </xf>
    <xf numFmtId="4" fontId="21" fillId="0" borderId="1" xfId="90" applyNumberFormat="1" applyFont="1" applyFill="1" applyBorder="1" applyAlignment="1">
      <alignment horizontal="justify" vertical="center" wrapText="1"/>
    </xf>
    <xf numFmtId="0" fontId="21" fillId="0" borderId="1" xfId="90" applyFont="1" applyFill="1" applyBorder="1" applyAlignment="1">
      <alignment horizontal="justify" vertical="center" wrapText="1"/>
    </xf>
    <xf numFmtId="43" fontId="18" fillId="0" borderId="1" xfId="380" applyFont="1" applyFill="1" applyBorder="1" applyAlignment="1">
      <alignment vertical="center"/>
    </xf>
    <xf numFmtId="43" fontId="21" fillId="0" borderId="1" xfId="380" applyFont="1" applyFill="1" applyBorder="1" applyAlignment="1">
      <alignment vertical="center" wrapText="1"/>
    </xf>
    <xf numFmtId="43" fontId="21" fillId="0" borderId="1" xfId="380" applyFont="1" applyFill="1" applyBorder="1" applyAlignment="1">
      <alignment horizontal="justify"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4" fontId="23" fillId="0" borderId="1" xfId="0" applyNumberFormat="1" applyFont="1" applyFill="1" applyBorder="1" applyAlignment="1">
      <alignment wrapText="1"/>
    </xf>
    <xf numFmtId="4" fontId="23" fillId="0" borderId="1" xfId="0" applyNumberFormat="1" applyFont="1" applyFill="1" applyBorder="1" applyAlignment="1">
      <alignment vertical="center"/>
    </xf>
    <xf numFmtId="4" fontId="24" fillId="0" borderId="1" xfId="0" applyNumberFormat="1" applyFont="1" applyFill="1" applyBorder="1" applyAlignment="1">
      <alignment horizontal="left" vertical="center" wrapText="1"/>
    </xf>
    <xf numFmtId="4" fontId="23" fillId="0" borderId="3" xfId="0" applyNumberFormat="1" applyFont="1" applyFill="1" applyBorder="1" applyAlignment="1">
      <alignment wrapText="1"/>
    </xf>
    <xf numFmtId="4" fontId="23" fillId="0" borderId="3" xfId="0" applyNumberFormat="1" applyFont="1" applyFill="1" applyBorder="1" applyAlignment="1">
      <alignment vertical="center"/>
    </xf>
    <xf numFmtId="4" fontId="18" fillId="0" borderId="1" xfId="0" applyNumberFormat="1" applyFont="1" applyFill="1" applyBorder="1" applyAlignment="1">
      <alignment wrapText="1"/>
    </xf>
    <xf numFmtId="171" fontId="18" fillId="0" borderId="1" xfId="376" applyNumberFormat="1" applyFont="1" applyFill="1" applyBorder="1" applyAlignment="1">
      <alignment vertical="center" wrapText="1"/>
    </xf>
    <xf numFmtId="4" fontId="18" fillId="0" borderId="4" xfId="0" applyNumberFormat="1" applyFont="1" applyFill="1" applyBorder="1" applyAlignment="1">
      <alignment wrapText="1"/>
    </xf>
    <xf numFmtId="4" fontId="23" fillId="0" borderId="3" xfId="0" applyNumberFormat="1" applyFont="1" applyFill="1" applyBorder="1" applyAlignment="1">
      <alignment horizontal="center" vertical="center"/>
    </xf>
    <xf numFmtId="4" fontId="24" fillId="0" borderId="3" xfId="0" applyNumberFormat="1" applyFont="1" applyFill="1" applyBorder="1" applyAlignment="1">
      <alignment horizontal="left" vertical="center" wrapText="1"/>
    </xf>
    <xf numFmtId="0" fontId="23" fillId="0" borderId="3" xfId="0" applyNumberFormat="1" applyFont="1" applyFill="1" applyBorder="1"/>
    <xf numFmtId="9" fontId="18" fillId="0" borderId="1" xfId="376" applyFont="1" applyFill="1" applyBorder="1" applyAlignment="1">
      <alignment vertical="center" wrapText="1"/>
    </xf>
    <xf numFmtId="4" fontId="18" fillId="0" borderId="1" xfId="0" applyNumberFormat="1" applyFont="1" applyFill="1" applyBorder="1" applyAlignment="1">
      <alignment horizontal="center" vertical="center"/>
    </xf>
    <xf numFmtId="0" fontId="18" fillId="0" borderId="1" xfId="0" applyFont="1" applyBorder="1" applyAlignment="1">
      <alignment vertical="center"/>
    </xf>
    <xf numFmtId="4" fontId="23" fillId="0" borderId="2" xfId="0" applyNumberFormat="1" applyFont="1" applyFill="1" applyBorder="1" applyAlignment="1">
      <alignment vertical="center"/>
    </xf>
    <xf numFmtId="0" fontId="18" fillId="0" borderId="2" xfId="0" applyFont="1" applyBorder="1" applyAlignment="1">
      <alignment horizontal="center" vertical="top" wrapText="1"/>
    </xf>
    <xf numFmtId="4" fontId="25" fillId="0" borderId="1" xfId="0" applyNumberFormat="1" applyFont="1" applyFill="1" applyBorder="1" applyAlignment="1">
      <alignment vertical="center"/>
    </xf>
    <xf numFmtId="4" fontId="25" fillId="0" borderId="1" xfId="0" applyNumberFormat="1" applyFont="1" applyFill="1" applyBorder="1" applyAlignment="1">
      <alignment horizontal="center" vertical="center"/>
    </xf>
    <xf numFmtId="4" fontId="18" fillId="0" borderId="5" xfId="0" applyNumberFormat="1" applyFont="1" applyFill="1" applyBorder="1" applyAlignment="1">
      <alignment wrapText="1"/>
    </xf>
    <xf numFmtId="4" fontId="18" fillId="0" borderId="3" xfId="0" applyNumberFormat="1" applyFont="1" applyFill="1" applyBorder="1" applyAlignment="1">
      <alignment vertical="center"/>
    </xf>
    <xf numFmtId="4" fontId="18" fillId="0" borderId="6" xfId="0" applyNumberFormat="1" applyFont="1" applyFill="1" applyBorder="1" applyAlignment="1">
      <alignment wrapText="1"/>
    </xf>
    <xf numFmtId="4" fontId="18" fillId="0" borderId="7" xfId="0" applyNumberFormat="1" applyFont="1" applyFill="1" applyBorder="1" applyAlignment="1">
      <alignment vertical="center"/>
    </xf>
    <xf numFmtId="4" fontId="18" fillId="0" borderId="8" xfId="0" applyNumberFormat="1" applyFont="1" applyFill="1" applyBorder="1" applyAlignment="1">
      <alignment wrapText="1"/>
    </xf>
    <xf numFmtId="43" fontId="18" fillId="0" borderId="1" xfId="380" applyFont="1" applyFill="1" applyBorder="1" applyAlignment="1">
      <alignment wrapText="1"/>
    </xf>
    <xf numFmtId="4" fontId="18" fillId="0" borderId="1" xfId="0" applyNumberFormat="1" applyFont="1" applyFill="1" applyBorder="1" applyAlignment="1">
      <alignment vertical="center" wrapText="1"/>
    </xf>
    <xf numFmtId="4" fontId="18" fillId="0" borderId="3" xfId="0" applyNumberFormat="1" applyFont="1" applyFill="1" applyBorder="1" applyAlignment="1">
      <alignment vertical="center" wrapText="1"/>
    </xf>
    <xf numFmtId="0" fontId="17" fillId="0" borderId="9" xfId="0" applyFont="1" applyFill="1" applyBorder="1" applyAlignment="1">
      <alignment horizontal="center" wrapText="1"/>
    </xf>
    <xf numFmtId="0" fontId="33" fillId="0" borderId="0" xfId="0" applyFont="1" applyFill="1" applyAlignment="1">
      <alignment wrapText="1"/>
    </xf>
    <xf numFmtId="0" fontId="18" fillId="0" borderId="0" xfId="0" applyFont="1"/>
    <xf numFmtId="0" fontId="0" fillId="0" borderId="1" xfId="0" applyBorder="1"/>
    <xf numFmtId="0" fontId="18" fillId="0" borderId="0" xfId="0" applyFont="1" applyFill="1" applyAlignment="1">
      <alignment horizontal="justify" vertical="center" wrapText="1"/>
    </xf>
    <xf numFmtId="0" fontId="18" fillId="0" borderId="10" xfId="0" applyFont="1" applyFill="1" applyBorder="1" applyAlignment="1">
      <alignment horizontal="justify" vertical="center" wrapText="1"/>
    </xf>
    <xf numFmtId="0" fontId="18" fillId="0" borderId="11" xfId="0" applyFont="1" applyFill="1" applyBorder="1" applyAlignment="1">
      <alignment horizontal="center" vertical="top" wrapText="1"/>
    </xf>
    <xf numFmtId="4" fontId="18" fillId="0" borderId="1" xfId="0" applyNumberFormat="1" applyFont="1" applyFill="1" applyBorder="1" applyAlignment="1">
      <alignment vertical="top" wrapText="1"/>
    </xf>
    <xf numFmtId="0" fontId="18" fillId="0" borderId="12" xfId="0" applyFont="1" applyFill="1" applyBorder="1" applyAlignment="1">
      <alignment horizontal="center" vertical="top" wrapText="1"/>
    </xf>
    <xf numFmtId="0" fontId="0" fillId="2" borderId="0" xfId="0" applyFill="1"/>
    <xf numFmtId="4" fontId="21" fillId="2" borderId="1" xfId="3" applyNumberFormat="1" applyFont="1" applyFill="1" applyBorder="1" applyAlignment="1">
      <alignment vertical="center" wrapText="1"/>
    </xf>
    <xf numFmtId="4" fontId="21" fillId="2" borderId="2" xfId="3" applyNumberFormat="1" applyFont="1" applyFill="1" applyBorder="1" applyAlignment="1">
      <alignment horizontal="justify" vertical="center" wrapText="1"/>
    </xf>
    <xf numFmtId="4" fontId="18" fillId="2" borderId="10" xfId="0" applyNumberFormat="1" applyFont="1" applyFill="1" applyBorder="1"/>
    <xf numFmtId="0" fontId="18" fillId="2" borderId="1" xfId="0" applyFont="1" applyFill="1" applyBorder="1" applyAlignment="1">
      <alignment horizontal="justify" vertical="center" wrapText="1"/>
    </xf>
    <xf numFmtId="0" fontId="23" fillId="2" borderId="1" xfId="0" applyFont="1" applyFill="1" applyBorder="1" applyAlignment="1">
      <alignment horizontal="justify" vertical="center" wrapText="1"/>
    </xf>
    <xf numFmtId="4" fontId="18" fillId="2" borderId="1" xfId="0" applyNumberFormat="1" applyFont="1" applyFill="1" applyBorder="1" applyAlignment="1">
      <alignment vertical="center"/>
    </xf>
    <xf numFmtId="0" fontId="21" fillId="2" borderId="1" xfId="90" applyFont="1" applyFill="1" applyBorder="1" applyAlignment="1">
      <alignment horizontal="justify" vertical="center" wrapText="1"/>
    </xf>
    <xf numFmtId="4" fontId="21" fillId="2" borderId="1" xfId="0" applyNumberFormat="1" applyFont="1" applyFill="1" applyBorder="1" applyAlignment="1">
      <alignment vertical="center" wrapText="1"/>
    </xf>
    <xf numFmtId="0" fontId="36" fillId="2" borderId="0" xfId="0" applyFont="1" applyFill="1"/>
    <xf numFmtId="43" fontId="21" fillId="2" borderId="1" xfId="380" applyFont="1" applyFill="1" applyBorder="1" applyAlignment="1">
      <alignment horizontal="right" vertical="center"/>
    </xf>
    <xf numFmtId="4" fontId="23" fillId="2" borderId="1" xfId="0" applyNumberFormat="1" applyFont="1" applyFill="1" applyBorder="1" applyAlignment="1">
      <alignment vertical="center"/>
    </xf>
    <xf numFmtId="10" fontId="21" fillId="2" borderId="1" xfId="380" applyNumberFormat="1" applyFont="1" applyFill="1" applyBorder="1" applyAlignment="1">
      <alignment horizontal="center" vertical="center"/>
    </xf>
    <xf numFmtId="0" fontId="18" fillId="2" borderId="10" xfId="0" applyFont="1" applyFill="1" applyBorder="1" applyAlignment="1">
      <alignment horizontal="justify" vertical="center" wrapText="1"/>
    </xf>
    <xf numFmtId="4" fontId="21" fillId="2" borderId="10" xfId="0" applyNumberFormat="1" applyFont="1" applyFill="1" applyBorder="1" applyAlignment="1">
      <alignment horizontal="justify" vertical="center" wrapText="1"/>
    </xf>
    <xf numFmtId="0" fontId="21" fillId="2" borderId="1" xfId="368" applyFont="1" applyFill="1" applyBorder="1" applyAlignment="1">
      <alignment horizontal="justify" vertical="center" wrapText="1"/>
    </xf>
    <xf numFmtId="171" fontId="21" fillId="2" borderId="1" xfId="376" applyNumberFormat="1" applyFont="1" applyFill="1" applyBorder="1" applyAlignment="1">
      <alignment vertical="center" wrapText="1"/>
    </xf>
    <xf numFmtId="0" fontId="36" fillId="2" borderId="0" xfId="0" applyFont="1" applyFill="1" applyAlignment="1">
      <alignment vertical="center"/>
    </xf>
    <xf numFmtId="4" fontId="21" fillId="2" borderId="3" xfId="3" applyNumberFormat="1" applyFont="1" applyFill="1" applyBorder="1" applyAlignment="1">
      <alignment vertical="center" wrapText="1"/>
    </xf>
    <xf numFmtId="4" fontId="21" fillId="2" borderId="3" xfId="3" applyNumberFormat="1" applyFont="1" applyFill="1" applyBorder="1" applyAlignment="1">
      <alignment horizontal="justify" vertical="center" wrapText="1"/>
    </xf>
    <xf numFmtId="4" fontId="21" fillId="2" borderId="1" xfId="3" applyNumberFormat="1" applyFont="1" applyFill="1" applyBorder="1" applyAlignment="1">
      <alignment horizontal="justify" vertical="center" wrapText="1"/>
    </xf>
    <xf numFmtId="4" fontId="21" fillId="2" borderId="1" xfId="90" applyNumberFormat="1"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18" fillId="2" borderId="10" xfId="0" applyNumberFormat="1" applyFont="1" applyFill="1" applyBorder="1"/>
    <xf numFmtId="0" fontId="18" fillId="2" borderId="2" xfId="0" applyFont="1" applyFill="1" applyBorder="1" applyAlignment="1">
      <alignment horizontal="justify" vertical="center" wrapText="1"/>
    </xf>
    <xf numFmtId="4" fontId="21" fillId="2" borderId="3" xfId="0" applyNumberFormat="1" applyFont="1" applyFill="1" applyBorder="1" applyAlignment="1">
      <alignment vertical="center" wrapText="1"/>
    </xf>
    <xf numFmtId="4" fontId="21" fillId="2" borderId="2" xfId="0" applyNumberFormat="1" applyFont="1" applyFill="1" applyBorder="1" applyAlignment="1">
      <alignment vertical="center" wrapText="1"/>
    </xf>
    <xf numFmtId="4" fontId="21" fillId="2" borderId="2" xfId="0" applyNumberFormat="1" applyFont="1" applyFill="1" applyBorder="1" applyAlignment="1">
      <alignment horizontal="justify" vertical="center" wrapText="1"/>
    </xf>
    <xf numFmtId="4" fontId="18" fillId="2" borderId="13" xfId="0" applyNumberFormat="1" applyFont="1" applyFill="1" applyBorder="1"/>
    <xf numFmtId="43" fontId="21" fillId="0" borderId="1" xfId="380" applyFont="1" applyFill="1" applyBorder="1" applyAlignment="1">
      <alignment horizontal="center" vertical="center" wrapText="1"/>
    </xf>
    <xf numFmtId="10" fontId="21" fillId="0" borderId="1" xfId="380" applyNumberFormat="1" applyFont="1" applyFill="1" applyBorder="1" applyAlignment="1">
      <alignment horizontal="center" vertical="center" wrapText="1"/>
    </xf>
    <xf numFmtId="0" fontId="37" fillId="0" borderId="1" xfId="0" applyFont="1" applyFill="1" applyBorder="1" applyAlignment="1">
      <alignment horizontal="justify" vertical="center" wrapText="1"/>
    </xf>
    <xf numFmtId="4" fontId="23" fillId="2" borderId="14" xfId="0" applyNumberFormat="1" applyFont="1" applyFill="1" applyBorder="1" applyAlignment="1">
      <alignment horizontal="justify" vertical="center" wrapText="1"/>
    </xf>
    <xf numFmtId="4" fontId="23" fillId="2" borderId="15" xfId="0" applyNumberFormat="1" applyFont="1" applyFill="1" applyBorder="1" applyAlignment="1">
      <alignment horizontal="left" vertical="center"/>
    </xf>
    <xf numFmtId="0" fontId="18" fillId="2" borderId="3" xfId="0" applyFont="1" applyFill="1" applyBorder="1" applyAlignment="1">
      <alignment horizontal="justify" vertical="center" wrapText="1"/>
    </xf>
    <xf numFmtId="4" fontId="18" fillId="2" borderId="16" xfId="0" applyNumberFormat="1" applyFont="1" applyFill="1" applyBorder="1" applyAlignment="1">
      <alignment vertical="center"/>
    </xf>
    <xf numFmtId="0" fontId="18" fillId="2" borderId="10" xfId="0" applyNumberFormat="1" applyFont="1" applyFill="1" applyBorder="1" applyAlignment="1">
      <alignment horizontal="left" vertical="center"/>
    </xf>
    <xf numFmtId="0" fontId="18" fillId="2" borderId="10" xfId="0" applyNumberFormat="1" applyFont="1" applyFill="1" applyBorder="1" applyAlignment="1">
      <alignment vertical="center"/>
    </xf>
    <xf numFmtId="0" fontId="18" fillId="2" borderId="13" xfId="0" applyNumberFormat="1" applyFont="1" applyFill="1" applyBorder="1" applyAlignment="1">
      <alignment vertical="center"/>
    </xf>
    <xf numFmtId="4" fontId="23" fillId="2" borderId="10" xfId="0" applyNumberFormat="1" applyFont="1" applyFill="1" applyBorder="1" applyAlignment="1">
      <alignment vertical="center"/>
    </xf>
    <xf numFmtId="4" fontId="23" fillId="2" borderId="1" xfId="0" applyNumberFormat="1" applyFont="1" applyFill="1" applyBorder="1" applyAlignment="1">
      <alignment horizontal="center"/>
    </xf>
    <xf numFmtId="4" fontId="23" fillId="2" borderId="1" xfId="0" applyNumberFormat="1" applyFont="1" applyFill="1" applyBorder="1" applyAlignment="1">
      <alignment horizontal="justify" vertical="center"/>
    </xf>
    <xf numFmtId="4" fontId="24" fillId="2" borderId="2" xfId="3" applyNumberFormat="1" applyFont="1" applyFill="1" applyBorder="1" applyAlignment="1">
      <alignment horizontal="justify" vertical="center" wrapText="1"/>
    </xf>
    <xf numFmtId="0" fontId="21" fillId="0" borderId="3" xfId="0" applyFont="1" applyFill="1" applyBorder="1" applyAlignment="1">
      <alignment horizontal="justify" vertical="center" wrapText="1"/>
    </xf>
    <xf numFmtId="4" fontId="23" fillId="0" borderId="17" xfId="0" applyNumberFormat="1" applyFont="1" applyFill="1" applyBorder="1" applyAlignment="1">
      <alignment horizontal="center"/>
    </xf>
    <xf numFmtId="4" fontId="23" fillId="0" borderId="4" xfId="0" applyNumberFormat="1" applyFont="1" applyFill="1" applyBorder="1" applyAlignment="1">
      <alignment horizontal="center"/>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wrapText="1"/>
    </xf>
    <xf numFmtId="4" fontId="25" fillId="0" borderId="1" xfId="0" applyNumberFormat="1" applyFont="1" applyFill="1" applyBorder="1" applyAlignment="1">
      <alignment vertical="center" wrapText="1"/>
    </xf>
    <xf numFmtId="0" fontId="21" fillId="2" borderId="2" xfId="0" applyFont="1" applyFill="1" applyBorder="1" applyAlignment="1">
      <alignment horizontal="justify" vertical="center" wrapText="1"/>
    </xf>
    <xf numFmtId="9" fontId="18" fillId="0" borderId="1" xfId="376" applyFont="1" applyFill="1" applyBorder="1" applyAlignment="1">
      <alignment vertical="top" wrapText="1"/>
    </xf>
    <xf numFmtId="43" fontId="21" fillId="2" borderId="1" xfId="380" applyFont="1" applyFill="1" applyBorder="1" applyAlignment="1">
      <alignment horizontal="center" vertical="top" wrapText="1"/>
    </xf>
    <xf numFmtId="9" fontId="18" fillId="2" borderId="1" xfId="376" applyFont="1" applyFill="1" applyBorder="1" applyAlignment="1">
      <alignment vertical="top" wrapText="1"/>
    </xf>
    <xf numFmtId="43" fontId="18" fillId="2" borderId="1" xfId="380" applyFont="1" applyFill="1" applyBorder="1" applyAlignment="1">
      <alignment vertical="top"/>
    </xf>
    <xf numFmtId="10" fontId="18" fillId="2" borderId="1" xfId="380" applyNumberFormat="1" applyFont="1" applyFill="1" applyBorder="1" applyAlignment="1">
      <alignment vertical="top"/>
    </xf>
    <xf numFmtId="4" fontId="18" fillId="0" borderId="1" xfId="0" applyNumberFormat="1" applyFont="1" applyFill="1" applyBorder="1" applyAlignment="1">
      <alignment vertical="top"/>
    </xf>
    <xf numFmtId="4" fontId="18" fillId="2" borderId="1" xfId="0" applyNumberFormat="1" applyFont="1" applyFill="1" applyBorder="1" applyAlignment="1">
      <alignment vertical="top"/>
    </xf>
    <xf numFmtId="0" fontId="21" fillId="0" borderId="1" xfId="0" applyFont="1" applyFill="1" applyBorder="1" applyAlignment="1">
      <alignment horizontal="justify" vertical="center" wrapText="1"/>
    </xf>
    <xf numFmtId="166" fontId="18" fillId="0" borderId="1" xfId="380" applyNumberFormat="1" applyFont="1" applyBorder="1" applyAlignment="1">
      <alignment vertical="top"/>
    </xf>
    <xf numFmtId="166" fontId="18" fillId="0" borderId="1" xfId="380" applyNumberFormat="1" applyFont="1" applyFill="1" applyBorder="1" applyAlignment="1">
      <alignment vertical="top"/>
    </xf>
    <xf numFmtId="0" fontId="33" fillId="0" borderId="18" xfId="0" applyFont="1" applyFill="1" applyBorder="1" applyAlignment="1">
      <alignment horizontal="center" vertical="top" wrapText="1"/>
    </xf>
    <xf numFmtId="4" fontId="33" fillId="0" borderId="1" xfId="0" applyNumberFormat="1" applyFont="1" applyFill="1" applyBorder="1" applyAlignment="1">
      <alignment horizontal="center" vertical="top"/>
    </xf>
    <xf numFmtId="0" fontId="18" fillId="0" borderId="0" xfId="0" applyFont="1" applyFill="1" applyAlignment="1">
      <alignment horizontal="center" vertical="top"/>
    </xf>
    <xf numFmtId="174" fontId="33" fillId="0" borderId="1" xfId="0" applyNumberFormat="1" applyFont="1" applyFill="1" applyBorder="1" applyAlignment="1">
      <alignment horizontal="center" vertical="top"/>
    </xf>
    <xf numFmtId="0" fontId="18" fillId="2" borderId="1" xfId="0" applyNumberFormat="1" applyFont="1" applyFill="1" applyBorder="1" applyAlignment="1">
      <alignment horizontal="center" vertical="center"/>
    </xf>
    <xf numFmtId="170" fontId="21" fillId="0" borderId="1" xfId="380" applyNumberFormat="1" applyFont="1" applyFill="1" applyBorder="1" applyAlignment="1">
      <alignment horizontal="center" vertical="center" wrapText="1"/>
    </xf>
    <xf numFmtId="170" fontId="21" fillId="0" borderId="7" xfId="380" applyNumberFormat="1" applyFont="1" applyFill="1" applyBorder="1" applyAlignment="1">
      <alignment horizontal="center" vertical="center" wrapText="1"/>
    </xf>
    <xf numFmtId="171" fontId="18" fillId="0" borderId="1" xfId="376" applyNumberFormat="1" applyFont="1" applyFill="1" applyBorder="1" applyAlignment="1">
      <alignment horizontal="center" vertical="center" wrapText="1"/>
    </xf>
    <xf numFmtId="0" fontId="21" fillId="2" borderId="1" xfId="90" applyFont="1" applyFill="1" applyBorder="1" applyAlignment="1">
      <alignment horizontal="center" vertical="center" wrapText="1"/>
    </xf>
    <xf numFmtId="4" fontId="21" fillId="2" borderId="1" xfId="0" applyNumberFormat="1" applyFont="1" applyFill="1" applyBorder="1" applyAlignment="1">
      <alignment horizontal="center" vertical="center"/>
    </xf>
    <xf numFmtId="170" fontId="21" fillId="0" borderId="10" xfId="380" applyNumberFormat="1" applyFont="1" applyFill="1" applyBorder="1" applyAlignment="1">
      <alignment horizontal="center" vertical="center" wrapText="1"/>
    </xf>
    <xf numFmtId="171" fontId="18" fillId="2" borderId="1" xfId="376"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4" fontId="21" fillId="2" borderId="4" xfId="0" applyNumberFormat="1" applyFont="1" applyFill="1" applyBorder="1" applyAlignment="1">
      <alignment horizontal="justify" vertical="center" wrapText="1"/>
    </xf>
    <xf numFmtId="167" fontId="18" fillId="2" borderId="1" xfId="376"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4" fontId="21" fillId="0" borderId="1" xfId="0" applyNumberFormat="1" applyFont="1" applyFill="1" applyBorder="1" applyAlignment="1">
      <alignment wrapText="1"/>
    </xf>
    <xf numFmtId="0" fontId="23" fillId="0" borderId="1" xfId="0" applyFont="1" applyFill="1" applyBorder="1" applyAlignment="1">
      <alignment horizontal="center" vertical="center" wrapText="1"/>
    </xf>
    <xf numFmtId="4" fontId="21" fillId="2" borderId="1" xfId="0" applyNumberFormat="1" applyFont="1" applyFill="1" applyBorder="1" applyAlignment="1">
      <alignment horizontal="center" wrapText="1"/>
    </xf>
    <xf numFmtId="4" fontId="18" fillId="2" borderId="4" xfId="0" applyNumberFormat="1" applyFont="1" applyFill="1" applyBorder="1" applyAlignment="1">
      <alignment horizontal="justify" vertical="center" wrapText="1"/>
    </xf>
    <xf numFmtId="170" fontId="21" fillId="0" borderId="10" xfId="380" applyNumberFormat="1" applyFont="1" applyFill="1" applyBorder="1" applyAlignment="1">
      <alignment vertical="center" wrapText="1"/>
    </xf>
    <xf numFmtId="0" fontId="39" fillId="0" borderId="1" xfId="0" applyFont="1" applyFill="1" applyBorder="1" applyAlignment="1">
      <alignment horizontal="center" vertical="center" wrapText="1"/>
    </xf>
    <xf numFmtId="43" fontId="21" fillId="0" borderId="1" xfId="380" applyFont="1" applyFill="1" applyBorder="1" applyAlignment="1">
      <alignment horizontal="center" vertical="center"/>
    </xf>
    <xf numFmtId="0" fontId="21" fillId="0" borderId="2" xfId="0" applyNumberFormat="1" applyFont="1" applyFill="1" applyBorder="1" applyAlignment="1">
      <alignment horizontal="center" vertical="center"/>
    </xf>
    <xf numFmtId="171" fontId="21" fillId="0" borderId="1" xfId="376" applyNumberFormat="1" applyFont="1" applyFill="1" applyBorder="1" applyAlignment="1">
      <alignment horizontal="center" vertical="center" wrapText="1"/>
    </xf>
    <xf numFmtId="43" fontId="21" fillId="2" borderId="1" xfId="380" applyNumberFormat="1" applyFont="1" applyFill="1" applyBorder="1" applyAlignment="1">
      <alignment horizontal="center" vertical="top"/>
    </xf>
    <xf numFmtId="164" fontId="21" fillId="2" borderId="1" xfId="380" applyNumberFormat="1" applyFont="1" applyFill="1" applyBorder="1" applyAlignment="1">
      <alignment horizontal="center" vertical="top"/>
    </xf>
    <xf numFmtId="43" fontId="23" fillId="0" borderId="1" xfId="0" applyNumberFormat="1" applyFont="1" applyFill="1" applyBorder="1" applyAlignment="1">
      <alignment horizontal="center" vertical="center" wrapText="1"/>
    </xf>
    <xf numFmtId="164" fontId="21" fillId="0" borderId="1" xfId="380" applyNumberFormat="1" applyFont="1" applyFill="1" applyBorder="1" applyAlignment="1">
      <alignment horizontal="center" vertical="top"/>
    </xf>
    <xf numFmtId="10" fontId="18" fillId="0" borderId="1" xfId="0" applyNumberFormat="1" applyFont="1" applyFill="1" applyBorder="1" applyAlignment="1">
      <alignment vertical="top"/>
    </xf>
    <xf numFmtId="0" fontId="18" fillId="0" borderId="0" xfId="0" applyFont="1" applyAlignment="1">
      <alignment horizontal="justify" vertical="center" wrapText="1"/>
    </xf>
    <xf numFmtId="4" fontId="21" fillId="2" borderId="1" xfId="3" applyNumberFormat="1" applyFont="1" applyFill="1" applyBorder="1" applyAlignment="1">
      <alignment horizontal="center" vertical="center" wrapText="1"/>
    </xf>
    <xf numFmtId="4" fontId="21" fillId="0" borderId="1" xfId="9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21" fillId="2" borderId="1" xfId="3" applyFont="1" applyFill="1" applyBorder="1" applyAlignment="1">
      <alignment horizontal="center" vertical="center" wrapText="1"/>
    </xf>
    <xf numFmtId="4" fontId="24" fillId="2" borderId="2" xfId="3" applyNumberFormat="1" applyFont="1" applyFill="1" applyBorder="1" applyAlignment="1">
      <alignment horizontal="center" vertical="center" wrapText="1"/>
    </xf>
    <xf numFmtId="0" fontId="21" fillId="0" borderId="1" xfId="90" applyFont="1" applyFill="1" applyBorder="1" applyAlignment="1">
      <alignment horizontal="center" vertical="center" wrapText="1"/>
    </xf>
    <xf numFmtId="171" fontId="18" fillId="0" borderId="1" xfId="376" applyNumberFormat="1" applyFont="1" applyFill="1" applyBorder="1" applyAlignment="1">
      <alignment horizontal="right" vertical="top" wrapText="1"/>
    </xf>
    <xf numFmtId="0" fontId="48" fillId="0" borderId="0" xfId="0" applyFont="1" applyAlignment="1">
      <alignment horizontal="right"/>
    </xf>
    <xf numFmtId="0" fontId="48" fillId="0" borderId="0" xfId="0" applyFont="1" applyAlignment="1">
      <alignment horizontal="center" vertical="center"/>
    </xf>
    <xf numFmtId="0" fontId="48" fillId="0" borderId="1" xfId="0" applyFont="1" applyBorder="1" applyAlignment="1">
      <alignment horizontal="center" vertical="center" wrapText="1"/>
    </xf>
    <xf numFmtId="0" fontId="48" fillId="0" borderId="0" xfId="0" applyFont="1"/>
    <xf numFmtId="0" fontId="48" fillId="0" borderId="1" xfId="0" applyFont="1" applyBorder="1" applyAlignment="1">
      <alignment horizontal="justify" vertical="center" wrapText="1"/>
    </xf>
    <xf numFmtId="0" fontId="14" fillId="2" borderId="1" xfId="0" applyFont="1" applyFill="1" applyBorder="1" applyAlignment="1">
      <alignment vertical="center"/>
    </xf>
    <xf numFmtId="0" fontId="15" fillId="2" borderId="1" xfId="0" applyFont="1" applyFill="1" applyBorder="1" applyAlignment="1">
      <alignment vertical="center" wrapText="1"/>
    </xf>
    <xf numFmtId="14" fontId="14" fillId="2" borderId="1" xfId="0" applyNumberFormat="1" applyFont="1" applyFill="1" applyBorder="1" applyAlignment="1">
      <alignment vertical="center"/>
    </xf>
    <xf numFmtId="0" fontId="51" fillId="2" borderId="1" xfId="0" applyFont="1" applyFill="1" applyBorder="1" applyAlignment="1">
      <alignment horizontal="justify" vertical="center" wrapText="1"/>
    </xf>
    <xf numFmtId="0" fontId="14" fillId="2" borderId="0" xfId="0" applyFont="1" applyFill="1" applyAlignment="1">
      <alignment vertical="center"/>
    </xf>
    <xf numFmtId="0" fontId="16" fillId="2" borderId="0" xfId="0" applyFont="1" applyFill="1" applyAlignment="1">
      <alignment vertical="center"/>
    </xf>
    <xf numFmtId="0" fontId="14" fillId="2" borderId="0" xfId="0" applyFont="1" applyFill="1" applyAlignment="1">
      <alignment horizontal="justify" vertical="center" wrapText="1"/>
    </xf>
    <xf numFmtId="0" fontId="15" fillId="2" borderId="1" xfId="0" applyFont="1" applyFill="1" applyBorder="1" applyAlignment="1">
      <alignment horizontal="center" vertical="center" wrapText="1"/>
    </xf>
    <xf numFmtId="0" fontId="40" fillId="3" borderId="0" xfId="0" applyFont="1" applyFill="1"/>
    <xf numFmtId="0" fontId="40" fillId="3" borderId="0" xfId="0" applyFont="1" applyFill="1" applyAlignment="1">
      <alignment vertical="center"/>
    </xf>
    <xf numFmtId="4" fontId="21" fillId="3" borderId="3" xfId="3" applyNumberFormat="1" applyFont="1" applyFill="1" applyBorder="1" applyAlignment="1">
      <alignment vertical="center" wrapText="1"/>
    </xf>
    <xf numFmtId="4" fontId="21" fillId="3" borderId="3" xfId="3" applyNumberFormat="1" applyFont="1" applyFill="1" applyBorder="1" applyAlignment="1">
      <alignment horizontal="justify" vertical="center" wrapText="1"/>
    </xf>
    <xf numFmtId="4" fontId="21" fillId="3" borderId="1" xfId="3" applyNumberFormat="1" applyFont="1" applyFill="1" applyBorder="1" applyAlignment="1">
      <alignment vertical="center" wrapText="1"/>
    </xf>
    <xf numFmtId="4" fontId="21" fillId="3" borderId="1" xfId="3" applyNumberFormat="1" applyFont="1" applyFill="1" applyBorder="1" applyAlignment="1">
      <alignment horizontal="justify" vertical="center" wrapText="1"/>
    </xf>
    <xf numFmtId="4" fontId="24" fillId="3" borderId="1" xfId="3" applyNumberFormat="1" applyFont="1" applyFill="1" applyBorder="1" applyAlignment="1">
      <alignment vertical="center" wrapText="1"/>
    </xf>
    <xf numFmtId="4" fontId="24" fillId="3" borderId="1" xfId="3" applyNumberFormat="1" applyFont="1" applyFill="1" applyBorder="1" applyAlignment="1">
      <alignment horizontal="justify" vertical="center" wrapText="1"/>
    </xf>
    <xf numFmtId="4" fontId="21" fillId="3" borderId="2" xfId="3" applyNumberFormat="1" applyFont="1" applyFill="1" applyBorder="1" applyAlignment="1">
      <alignment vertical="center" wrapText="1"/>
    </xf>
    <xf numFmtId="4" fontId="40" fillId="3" borderId="0" xfId="0" applyNumberFormat="1" applyFont="1" applyFill="1"/>
    <xf numFmtId="164" fontId="21" fillId="3" borderId="1" xfId="384" applyNumberFormat="1" applyFont="1" applyFill="1" applyBorder="1" applyAlignment="1">
      <alignment horizontal="center" vertical="center" wrapText="1"/>
    </xf>
    <xf numFmtId="43" fontId="21" fillId="3" borderId="1" xfId="384" applyNumberFormat="1" applyFont="1" applyFill="1" applyBorder="1" applyAlignment="1">
      <alignment horizontal="center" vertical="center" wrapText="1"/>
    </xf>
    <xf numFmtId="4" fontId="24" fillId="3" borderId="2" xfId="3" applyNumberFormat="1" applyFont="1" applyFill="1" applyBorder="1" applyAlignment="1">
      <alignment vertical="center" wrapText="1"/>
    </xf>
    <xf numFmtId="4" fontId="24" fillId="3" borderId="2" xfId="3" applyNumberFormat="1" applyFont="1" applyFill="1" applyBorder="1" applyAlignment="1">
      <alignment horizontal="justify" vertical="center" wrapText="1"/>
    </xf>
    <xf numFmtId="175" fontId="40" fillId="3" borderId="0" xfId="0" applyNumberFormat="1" applyFont="1" applyFill="1"/>
    <xf numFmtId="0" fontId="40" fillId="3" borderId="0" xfId="0" applyFont="1" applyFill="1" applyAlignment="1">
      <alignment horizontal="left"/>
    </xf>
    <xf numFmtId="0" fontId="21" fillId="3" borderId="0" xfId="0" applyFont="1" applyFill="1" applyAlignment="1">
      <alignment horizontal="left"/>
    </xf>
    <xf numFmtId="0" fontId="21" fillId="3" borderId="0" xfId="0" applyFont="1" applyFill="1" applyAlignment="1">
      <alignment horizontal="left" vertical="center"/>
    </xf>
    <xf numFmtId="4" fontId="24" fillId="3" borderId="1" xfId="0" applyNumberFormat="1" applyFont="1" applyFill="1" applyBorder="1" applyAlignment="1">
      <alignment horizontal="center" vertical="center" wrapText="1"/>
    </xf>
    <xf numFmtId="4" fontId="21" fillId="3" borderId="0" xfId="0" applyNumberFormat="1" applyFont="1" applyFill="1" applyAlignment="1">
      <alignment horizontal="left" vertical="center"/>
    </xf>
    <xf numFmtId="0" fontId="24" fillId="3" borderId="1" xfId="0" applyFont="1" applyFill="1" applyBorder="1" applyAlignment="1">
      <alignment horizontal="left" vertical="center" wrapText="1"/>
    </xf>
    <xf numFmtId="4" fontId="31" fillId="3" borderId="1" xfId="0" applyNumberFormat="1" applyFont="1" applyFill="1" applyBorder="1" applyAlignment="1">
      <alignment horizontal="center" vertical="center" wrapText="1"/>
    </xf>
    <xf numFmtId="4" fontId="21" fillId="3" borderId="0" xfId="376" applyNumberFormat="1" applyFont="1" applyFill="1" applyAlignment="1">
      <alignment horizontal="left"/>
    </xf>
    <xf numFmtId="0" fontId="21" fillId="3" borderId="1" xfId="0" applyFont="1" applyFill="1" applyBorder="1" applyAlignment="1">
      <alignment vertical="center"/>
    </xf>
    <xf numFmtId="0" fontId="40" fillId="3" borderId="0" xfId="0" applyFont="1" applyFill="1" applyAlignment="1">
      <alignment wrapText="1"/>
    </xf>
    <xf numFmtId="0" fontId="31" fillId="3" borderId="1" xfId="0" applyFont="1" applyFill="1" applyBorder="1" applyAlignment="1">
      <alignment horizontal="left" vertical="center" wrapText="1"/>
    </xf>
    <xf numFmtId="164" fontId="21" fillId="3" borderId="1" xfId="0" applyNumberFormat="1" applyFont="1" applyFill="1" applyBorder="1" applyAlignment="1">
      <alignment horizontal="right" vertical="center" wrapText="1"/>
    </xf>
    <xf numFmtId="4" fontId="57" fillId="3" borderId="1" xfId="0" applyNumberFormat="1" applyFont="1" applyFill="1" applyBorder="1" applyAlignment="1">
      <alignment vertical="top" wrapText="1"/>
    </xf>
    <xf numFmtId="0" fontId="55" fillId="3" borderId="1" xfId="0" applyFont="1" applyFill="1" applyBorder="1" applyAlignment="1">
      <alignment horizontal="center" vertical="center" wrapText="1"/>
    </xf>
    <xf numFmtId="4" fontId="55" fillId="3" borderId="1" xfId="0" applyNumberFormat="1" applyFont="1" applyFill="1" applyBorder="1" applyAlignment="1">
      <alignment horizontal="right" vertical="center" wrapText="1"/>
    </xf>
    <xf numFmtId="0" fontId="55" fillId="3" borderId="1" xfId="0" applyFont="1" applyFill="1" applyBorder="1" applyAlignment="1">
      <alignment horizontal="justify" vertical="top" wrapText="1"/>
    </xf>
    <xf numFmtId="0" fontId="24" fillId="3" borderId="1" xfId="0" applyFont="1" applyFill="1" applyBorder="1"/>
    <xf numFmtId="4" fontId="24" fillId="3" borderId="1" xfId="391"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43" fontId="21" fillId="3" borderId="1" xfId="0" applyNumberFormat="1" applyFont="1" applyFill="1" applyBorder="1" applyAlignment="1">
      <alignment horizontal="right" vertical="center" wrapText="1"/>
    </xf>
    <xf numFmtId="14" fontId="21" fillId="3" borderId="1" xfId="391" applyNumberFormat="1" applyFont="1" applyFill="1" applyBorder="1" applyAlignment="1">
      <alignment horizontal="center" vertical="top" wrapText="1"/>
    </xf>
    <xf numFmtId="0" fontId="30" fillId="3" borderId="1" xfId="0" applyFont="1" applyFill="1" applyBorder="1"/>
    <xf numFmtId="0" fontId="21" fillId="3" borderId="1" xfId="0" applyFont="1" applyFill="1" applyBorder="1" applyAlignment="1">
      <alignment wrapText="1"/>
    </xf>
    <xf numFmtId="2" fontId="30" fillId="3" borderId="1" xfId="0" applyNumberFormat="1" applyFont="1" applyFill="1" applyBorder="1" applyAlignment="1"/>
    <xf numFmtId="0" fontId="29" fillId="3" borderId="1" xfId="0" applyFont="1" applyFill="1" applyBorder="1" applyAlignment="1">
      <alignment horizontal="left"/>
    </xf>
    <xf numFmtId="4" fontId="29" fillId="3" borderId="1" xfId="90" applyNumberFormat="1" applyFont="1" applyFill="1" applyBorder="1" applyAlignment="1">
      <alignment horizontal="left" vertical="center" wrapText="1"/>
    </xf>
    <xf numFmtId="0" fontId="37" fillId="3" borderId="1" xfId="0" applyFont="1" applyFill="1" applyBorder="1" applyAlignment="1">
      <alignment horizontal="center" wrapText="1"/>
    </xf>
    <xf numFmtId="0" fontId="29" fillId="3" borderId="1" xfId="0" applyFont="1" applyFill="1" applyBorder="1" applyAlignment="1">
      <alignment horizontal="center"/>
    </xf>
    <xf numFmtId="0" fontId="29" fillId="3" borderId="1" xfId="0" applyFont="1" applyFill="1" applyBorder="1" applyAlignment="1">
      <alignment horizontal="justify" vertical="top"/>
    </xf>
    <xf numFmtId="0" fontId="37" fillId="3" borderId="1" xfId="0" applyFont="1" applyFill="1" applyBorder="1"/>
    <xf numFmtId="4" fontId="21" fillId="3" borderId="1" xfId="90" applyNumberFormat="1" applyFont="1" applyFill="1" applyBorder="1" applyAlignment="1">
      <alignment vertical="center" wrapText="1"/>
    </xf>
    <xf numFmtId="4" fontId="21" fillId="3" borderId="1" xfId="90" applyNumberFormat="1" applyFont="1" applyFill="1" applyBorder="1" applyAlignment="1">
      <alignment horizontal="justify" vertical="center" wrapText="1"/>
    </xf>
    <xf numFmtId="0" fontId="21" fillId="3" borderId="0" xfId="0" applyFont="1" applyFill="1" applyBorder="1" applyAlignment="1">
      <alignment vertical="top" wrapText="1"/>
    </xf>
    <xf numFmtId="167" fontId="21" fillId="3" borderId="1" xfId="0" applyNumberFormat="1" applyFont="1" applyFill="1" applyBorder="1" applyAlignment="1">
      <alignment horizontal="justify" vertical="top"/>
    </xf>
    <xf numFmtId="171" fontId="21" fillId="3" borderId="0" xfId="376" applyNumberFormat="1" applyFont="1" applyFill="1" applyAlignment="1">
      <alignment horizontal="left"/>
    </xf>
    <xf numFmtId="0" fontId="31" fillId="3" borderId="1" xfId="0" applyFont="1" applyFill="1" applyBorder="1" applyAlignment="1">
      <alignment vertical="justify" wrapText="1"/>
    </xf>
    <xf numFmtId="166" fontId="21" fillId="3" borderId="1" xfId="391" applyNumberFormat="1" applyFont="1" applyFill="1" applyBorder="1" applyAlignment="1">
      <alignment horizontal="center" vertical="center" wrapText="1"/>
    </xf>
    <xf numFmtId="0" fontId="21" fillId="3" borderId="1" xfId="0" applyFont="1" applyFill="1" applyBorder="1" applyAlignment="1">
      <alignment horizontal="right" wrapText="1"/>
    </xf>
    <xf numFmtId="2" fontId="30" fillId="3" borderId="1" xfId="0" applyNumberFormat="1" applyFont="1" applyFill="1" applyBorder="1" applyAlignment="1">
      <alignment horizontal="right"/>
    </xf>
    <xf numFmtId="2" fontId="21" fillId="3" borderId="1" xfId="0" applyNumberFormat="1" applyFont="1" applyFill="1" applyBorder="1" applyAlignment="1">
      <alignment horizontal="right" vertical="center"/>
    </xf>
    <xf numFmtId="49" fontId="42" fillId="3" borderId="1" xfId="0" applyNumberFormat="1" applyFont="1" applyFill="1" applyBorder="1" applyAlignment="1">
      <alignment horizontal="center"/>
    </xf>
    <xf numFmtId="0" fontId="42" fillId="3" borderId="1" xfId="0" applyFont="1" applyFill="1" applyBorder="1" applyAlignment="1">
      <alignment horizontal="center" vertical="center"/>
    </xf>
    <xf numFmtId="0" fontId="42" fillId="3" borderId="1" xfId="0" applyFont="1" applyFill="1" applyBorder="1" applyAlignment="1">
      <alignment horizontal="center"/>
    </xf>
    <xf numFmtId="43" fontId="44" fillId="3" borderId="1" xfId="0" applyNumberFormat="1" applyFont="1" applyFill="1" applyBorder="1" applyAlignment="1">
      <alignment horizontal="center"/>
    </xf>
    <xf numFmtId="43" fontId="29" fillId="3" borderId="1" xfId="380" applyFont="1" applyFill="1" applyBorder="1" applyAlignment="1">
      <alignment horizontal="center"/>
    </xf>
    <xf numFmtId="43" fontId="20" fillId="3" borderId="1" xfId="0" applyNumberFormat="1" applyFont="1" applyFill="1" applyBorder="1" applyAlignment="1">
      <alignment horizontal="justify" vertical="top"/>
    </xf>
    <xf numFmtId="0" fontId="20" fillId="3" borderId="1" xfId="0" applyFont="1" applyFill="1" applyBorder="1"/>
    <xf numFmtId="0" fontId="20" fillId="3" borderId="1" xfId="0" applyFont="1" applyFill="1" applyBorder="1" applyAlignment="1">
      <alignment horizontal="justify" vertical="top"/>
    </xf>
    <xf numFmtId="43" fontId="24" fillId="3" borderId="1" xfId="380" applyFont="1" applyFill="1" applyBorder="1" applyAlignment="1">
      <alignment horizontal="center" vertical="center" wrapText="1"/>
    </xf>
    <xf numFmtId="43" fontId="21" fillId="3" borderId="1" xfId="380" applyFont="1" applyFill="1" applyBorder="1" applyAlignment="1">
      <alignment horizontal="right" vertical="center" wrapText="1"/>
    </xf>
    <xf numFmtId="0" fontId="21" fillId="3" borderId="1" xfId="0" applyNumberFormat="1" applyFont="1" applyFill="1" applyBorder="1" applyAlignment="1">
      <alignment horizontal="center" vertical="top" wrapText="1"/>
    </xf>
    <xf numFmtId="0" fontId="21" fillId="3" borderId="1" xfId="391" applyNumberFormat="1" applyFont="1" applyFill="1" applyBorder="1" applyAlignment="1">
      <alignment horizontal="center" vertical="top" wrapText="1"/>
    </xf>
    <xf numFmtId="49" fontId="24" fillId="3" borderId="1" xfId="0" applyNumberFormat="1" applyFont="1" applyFill="1" applyBorder="1" applyAlignment="1">
      <alignment vertical="center"/>
    </xf>
    <xf numFmtId="0" fontId="31" fillId="3" borderId="1" xfId="0" applyFont="1" applyFill="1" applyBorder="1" applyAlignment="1">
      <alignment vertical="top" wrapText="1"/>
    </xf>
    <xf numFmtId="43" fontId="29" fillId="3" borderId="1" xfId="0" applyNumberFormat="1" applyFont="1" applyFill="1" applyBorder="1"/>
    <xf numFmtId="4" fontId="31" fillId="3" borderId="1" xfId="0" applyNumberFormat="1" applyFont="1" applyFill="1" applyBorder="1" applyAlignment="1">
      <alignment horizontal="center" vertical="top" wrapText="1"/>
    </xf>
    <xf numFmtId="43" fontId="21" fillId="3" borderId="1" xfId="380" applyFont="1" applyFill="1" applyBorder="1" applyAlignment="1">
      <alignment vertical="center" wrapText="1"/>
    </xf>
    <xf numFmtId="0" fontId="31" fillId="3" borderId="1" xfId="0" applyFont="1" applyFill="1" applyBorder="1" applyAlignment="1">
      <alignment wrapText="1"/>
    </xf>
    <xf numFmtId="2" fontId="30" fillId="3" borderId="1" xfId="0" applyNumberFormat="1" applyFont="1" applyFill="1" applyBorder="1" applyAlignment="1">
      <alignment horizontal="right" wrapText="1"/>
    </xf>
    <xf numFmtId="1" fontId="30" fillId="3" borderId="1" xfId="0" applyNumberFormat="1" applyFont="1" applyFill="1" applyBorder="1" applyAlignment="1">
      <alignment horizontal="right" wrapText="1"/>
    </xf>
    <xf numFmtId="4" fontId="21" fillId="3" borderId="1" xfId="0" applyNumberFormat="1" applyFont="1" applyFill="1" applyBorder="1" applyAlignment="1">
      <alignment horizontal="justify" wrapText="1"/>
    </xf>
    <xf numFmtId="49" fontId="24" fillId="3" borderId="1" xfId="0" applyNumberFormat="1" applyFont="1" applyFill="1" applyBorder="1"/>
    <xf numFmtId="0" fontId="24" fillId="3" borderId="1" xfId="0" applyFont="1" applyFill="1" applyBorder="1" applyAlignment="1">
      <alignment wrapText="1"/>
    </xf>
    <xf numFmtId="43" fontId="28" fillId="3" borderId="1" xfId="380" applyFont="1" applyFill="1" applyBorder="1" applyAlignment="1">
      <alignment vertical="center"/>
    </xf>
    <xf numFmtId="43" fontId="28" fillId="3" borderId="1" xfId="0" applyNumberFormat="1" applyFont="1" applyFill="1" applyBorder="1" applyAlignment="1">
      <alignment horizontal="justify" vertical="top"/>
    </xf>
    <xf numFmtId="0" fontId="28" fillId="3" borderId="1" xfId="0" applyFont="1" applyFill="1" applyBorder="1" applyAlignment="1">
      <alignment horizontal="justify" vertical="top"/>
    </xf>
    <xf numFmtId="4" fontId="21" fillId="3" borderId="1" xfId="0" applyNumberFormat="1" applyFont="1" applyFill="1" applyBorder="1" applyAlignment="1">
      <alignment vertical="center" wrapText="1"/>
    </xf>
    <xf numFmtId="0" fontId="21" fillId="3" borderId="1" xfId="0" applyNumberFormat="1" applyFont="1" applyFill="1" applyBorder="1" applyAlignment="1">
      <alignment horizontal="justify" vertical="center" wrapText="1"/>
    </xf>
    <xf numFmtId="0" fontId="30" fillId="3" borderId="1" xfId="0" applyFont="1" applyFill="1" applyBorder="1" applyAlignment="1">
      <alignment horizontal="justify" vertical="center"/>
    </xf>
    <xf numFmtId="166" fontId="24" fillId="3" borderId="1" xfId="391" applyNumberFormat="1" applyFont="1" applyFill="1" applyBorder="1" applyAlignment="1">
      <alignment horizontal="right" wrapText="1"/>
    </xf>
    <xf numFmtId="49" fontId="28" fillId="3" borderId="1" xfId="0" applyNumberFormat="1" applyFont="1" applyFill="1" applyBorder="1"/>
    <xf numFmtId="0" fontId="28" fillId="3" borderId="1" xfId="0" applyFont="1" applyFill="1" applyBorder="1" applyAlignment="1">
      <alignment wrapText="1"/>
    </xf>
    <xf numFmtId="0" fontId="32" fillId="3" borderId="1" xfId="0" applyFont="1" applyFill="1" applyBorder="1" applyAlignment="1">
      <alignment horizontal="center"/>
    </xf>
    <xf numFmtId="0" fontId="32" fillId="3" borderId="1" xfId="0" applyFont="1" applyFill="1" applyBorder="1"/>
    <xf numFmtId="0" fontId="32" fillId="3" borderId="1" xfId="0" applyFont="1" applyFill="1" applyBorder="1" applyAlignment="1">
      <alignment horizontal="justify" vertical="top"/>
    </xf>
    <xf numFmtId="43" fontId="21" fillId="3" borderId="1" xfId="380" applyFont="1" applyFill="1" applyBorder="1" applyAlignment="1">
      <alignment vertical="center"/>
    </xf>
    <xf numFmtId="4" fontId="31" fillId="3" borderId="1" xfId="0" applyNumberFormat="1" applyFont="1" applyFill="1" applyBorder="1" applyAlignment="1">
      <alignment horizontal="left" vertical="top" wrapText="1"/>
    </xf>
    <xf numFmtId="167" fontId="21" fillId="3" borderId="1" xfId="0" applyNumberFormat="1" applyFont="1" applyFill="1" applyBorder="1" applyAlignment="1">
      <alignment vertical="top" wrapText="1"/>
    </xf>
    <xf numFmtId="0" fontId="50" fillId="3" borderId="1" xfId="0" applyFont="1" applyFill="1" applyBorder="1" applyAlignment="1">
      <alignment horizontal="left" vertical="top" wrapText="1"/>
    </xf>
    <xf numFmtId="0" fontId="21" fillId="3" borderId="1" xfId="0" applyFont="1" applyFill="1" applyBorder="1" applyAlignment="1">
      <alignment horizontal="center"/>
    </xf>
    <xf numFmtId="17" fontId="21" fillId="3" borderId="1" xfId="0" applyNumberFormat="1" applyFont="1" applyFill="1" applyBorder="1" applyAlignment="1">
      <alignment horizontal="center" vertical="center" wrapText="1"/>
    </xf>
    <xf numFmtId="164" fontId="21" fillId="3" borderId="1" xfId="391" applyNumberFormat="1" applyFont="1" applyFill="1" applyBorder="1" applyAlignment="1">
      <alignment horizontal="center" vertical="center" wrapText="1"/>
    </xf>
    <xf numFmtId="168" fontId="30" fillId="3" borderId="1" xfId="0" applyNumberFormat="1" applyFont="1" applyFill="1" applyBorder="1" applyAlignment="1">
      <alignment horizontal="right"/>
    </xf>
    <xf numFmtId="43" fontId="21" fillId="3" borderId="1" xfId="380" applyFont="1" applyFill="1" applyBorder="1" applyAlignment="1">
      <alignment horizontal="right"/>
    </xf>
    <xf numFmtId="49" fontId="21" fillId="3" borderId="1" xfId="0" applyNumberFormat="1" applyFont="1" applyFill="1" applyBorder="1"/>
    <xf numFmtId="183" fontId="21" fillId="3" borderId="1" xfId="0" applyNumberFormat="1" applyFont="1" applyFill="1" applyBorder="1" applyAlignment="1">
      <alignment vertical="center"/>
    </xf>
    <xf numFmtId="43" fontId="40" fillId="3" borderId="0" xfId="0" applyNumberFormat="1" applyFont="1" applyFill="1"/>
    <xf numFmtId="2" fontId="40" fillId="3" borderId="0" xfId="0" applyNumberFormat="1" applyFont="1" applyFill="1"/>
    <xf numFmtId="0" fontId="21" fillId="3" borderId="1" xfId="368" applyFont="1" applyFill="1" applyBorder="1" applyAlignment="1">
      <alignment horizontal="justify" vertical="center" wrapText="1"/>
    </xf>
    <xf numFmtId="172" fontId="21" fillId="3" borderId="26" xfId="384" applyNumberFormat="1" applyFont="1" applyFill="1" applyBorder="1" applyAlignment="1">
      <alignment horizontal="center" vertical="center" wrapText="1"/>
    </xf>
    <xf numFmtId="172" fontId="21" fillId="3" borderId="3" xfId="384" applyNumberFormat="1" applyFont="1" applyFill="1" applyBorder="1" applyAlignment="1">
      <alignment horizontal="center" vertical="center" wrapText="1"/>
    </xf>
    <xf numFmtId="172" fontId="21" fillId="3" borderId="5" xfId="384" applyNumberFormat="1" applyFont="1" applyFill="1" applyBorder="1" applyAlignment="1">
      <alignment horizontal="center" vertical="center" wrapText="1"/>
    </xf>
    <xf numFmtId="172" fontId="21" fillId="3" borderId="1" xfId="384" applyNumberFormat="1" applyFont="1" applyFill="1" applyBorder="1" applyAlignment="1">
      <alignment horizontal="center" vertical="center" wrapText="1"/>
    </xf>
    <xf numFmtId="172" fontId="21" fillId="3" borderId="2" xfId="384" applyNumberFormat="1" applyFont="1" applyFill="1" applyBorder="1" applyAlignment="1">
      <alignment horizontal="center" vertical="center" wrapText="1"/>
    </xf>
    <xf numFmtId="171" fontId="21" fillId="3" borderId="1" xfId="3" applyNumberFormat="1" applyFont="1" applyFill="1" applyBorder="1" applyAlignment="1">
      <alignment horizontal="justify" vertical="center" wrapText="1"/>
    </xf>
    <xf numFmtId="4" fontId="21" fillId="3" borderId="2" xfId="3" applyNumberFormat="1" applyFont="1" applyFill="1" applyBorder="1" applyAlignment="1">
      <alignment horizontal="justify" vertical="center" wrapText="1"/>
    </xf>
    <xf numFmtId="172" fontId="21" fillId="3" borderId="1" xfId="391" applyNumberFormat="1" applyFont="1" applyFill="1" applyBorder="1" applyAlignment="1">
      <alignment horizontal="center" vertical="center" wrapText="1"/>
    </xf>
    <xf numFmtId="4" fontId="21" fillId="3" borderId="1" xfId="391" applyNumberFormat="1" applyFont="1" applyFill="1" applyBorder="1" applyAlignment="1">
      <alignment horizontal="center" vertical="center" wrapText="1"/>
    </xf>
    <xf numFmtId="166" fontId="30" fillId="3" borderId="1" xfId="0" applyNumberFormat="1" applyFont="1" applyFill="1" applyBorder="1"/>
    <xf numFmtId="4" fontId="21" fillId="3" borderId="1" xfId="0" applyNumberFormat="1" applyFont="1" applyFill="1" applyBorder="1" applyAlignment="1">
      <alignment horizontal="center" vertical="center" wrapText="1"/>
    </xf>
    <xf numFmtId="166" fontId="30" fillId="3" borderId="1" xfId="0" applyNumberFormat="1" applyFont="1" applyFill="1" applyBorder="1" applyAlignment="1">
      <alignment horizontal="right"/>
    </xf>
    <xf numFmtId="43" fontId="22" fillId="3" borderId="0" xfId="0" applyNumberFormat="1" applyFont="1" applyFill="1"/>
    <xf numFmtId="165" fontId="22" fillId="3" borderId="0" xfId="0" applyNumberFormat="1" applyFont="1" applyFill="1"/>
    <xf numFmtId="172" fontId="24" fillId="3" borderId="40" xfId="0" applyNumberFormat="1" applyFont="1" applyFill="1" applyBorder="1" applyAlignment="1">
      <alignment horizontal="center"/>
    </xf>
    <xf numFmtId="172" fontId="24" fillId="3" borderId="15" xfId="0" applyNumberFormat="1" applyFont="1" applyFill="1" applyBorder="1" applyAlignment="1">
      <alignment horizontal="center"/>
    </xf>
    <xf numFmtId="172" fontId="24" fillId="3" borderId="14" xfId="0" applyNumberFormat="1" applyFont="1" applyFill="1" applyBorder="1" applyAlignment="1">
      <alignment horizontal="center"/>
    </xf>
    <xf numFmtId="172" fontId="24" fillId="3" borderId="47" xfId="0" applyNumberFormat="1" applyFont="1" applyFill="1" applyBorder="1" applyAlignment="1">
      <alignment horizontal="center"/>
    </xf>
    <xf numFmtId="172" fontId="24" fillId="3" borderId="19" xfId="0" applyNumberFormat="1" applyFont="1" applyFill="1" applyBorder="1" applyAlignment="1">
      <alignment horizontal="center"/>
    </xf>
    <xf numFmtId="172" fontId="21" fillId="3" borderId="3" xfId="0" applyNumberFormat="1" applyFont="1" applyFill="1" applyBorder="1"/>
    <xf numFmtId="172" fontId="21" fillId="3" borderId="27" xfId="0" applyNumberFormat="1" applyFont="1" applyFill="1" applyBorder="1"/>
    <xf numFmtId="172" fontId="21" fillId="3" borderId="16" xfId="0" applyNumberFormat="1" applyFont="1" applyFill="1" applyBorder="1"/>
    <xf numFmtId="172" fontId="21" fillId="3" borderId="20" xfId="0" applyNumberFormat="1" applyFont="1" applyFill="1" applyBorder="1" applyAlignment="1">
      <alignment vertical="center"/>
    </xf>
    <xf numFmtId="172" fontId="21" fillId="3" borderId="1" xfId="0" applyNumberFormat="1" applyFont="1" applyFill="1" applyBorder="1"/>
    <xf numFmtId="172" fontId="21" fillId="3" borderId="21" xfId="0" applyNumberFormat="1" applyFont="1" applyFill="1" applyBorder="1"/>
    <xf numFmtId="172" fontId="21" fillId="3" borderId="4" xfId="0" applyNumberFormat="1" applyFont="1" applyFill="1" applyBorder="1" applyAlignment="1">
      <alignment vertical="center"/>
    </xf>
    <xf numFmtId="172" fontId="21" fillId="3" borderId="10" xfId="0" applyNumberFormat="1" applyFont="1" applyFill="1" applyBorder="1"/>
    <xf numFmtId="172" fontId="21" fillId="3" borderId="20" xfId="0" applyNumberFormat="1" applyFont="1" applyFill="1" applyBorder="1"/>
    <xf numFmtId="166" fontId="24" fillId="3" borderId="43" xfId="0" applyNumberFormat="1" applyFont="1" applyFill="1" applyBorder="1"/>
    <xf numFmtId="172" fontId="24" fillId="3" borderId="20" xfId="0" applyNumberFormat="1" applyFont="1" applyFill="1" applyBorder="1" applyAlignment="1">
      <alignment horizontal="center"/>
    </xf>
    <xf numFmtId="172" fontId="24" fillId="3" borderId="1" xfId="0" applyNumberFormat="1" applyFont="1" applyFill="1" applyBorder="1" applyAlignment="1">
      <alignment horizontal="center"/>
    </xf>
    <xf numFmtId="172" fontId="24" fillId="3" borderId="21" xfId="0" applyNumberFormat="1" applyFont="1" applyFill="1" applyBorder="1" applyAlignment="1">
      <alignment horizontal="center"/>
    </xf>
    <xf numFmtId="172" fontId="24" fillId="3" borderId="4" xfId="0" applyNumberFormat="1" applyFont="1" applyFill="1" applyBorder="1" applyAlignment="1">
      <alignment horizontal="center"/>
    </xf>
    <xf numFmtId="172" fontId="24" fillId="3" borderId="10" xfId="0" applyNumberFormat="1" applyFont="1" applyFill="1" applyBorder="1" applyAlignment="1">
      <alignment horizontal="center"/>
    </xf>
    <xf numFmtId="172" fontId="21" fillId="3" borderId="5" xfId="0" applyNumberFormat="1" applyFont="1" applyFill="1" applyBorder="1" applyAlignment="1">
      <alignment vertical="center"/>
    </xf>
    <xf numFmtId="172" fontId="21" fillId="3" borderId="2" xfId="0" applyNumberFormat="1" applyFont="1" applyFill="1" applyBorder="1"/>
    <xf numFmtId="172" fontId="21" fillId="3" borderId="28" xfId="0" applyNumberFormat="1" applyFont="1" applyFill="1" applyBorder="1"/>
    <xf numFmtId="172" fontId="21" fillId="3" borderId="8" xfId="0" applyNumberFormat="1" applyFont="1" applyFill="1" applyBorder="1" applyAlignment="1">
      <alignment vertical="center"/>
    </xf>
    <xf numFmtId="172" fontId="21" fillId="3" borderId="7" xfId="0" applyNumberFormat="1" applyFont="1" applyFill="1" applyBorder="1"/>
    <xf numFmtId="172" fontId="21" fillId="3" borderId="38" xfId="0" applyNumberFormat="1" applyFont="1" applyFill="1" applyBorder="1"/>
    <xf numFmtId="172" fontId="21" fillId="3" borderId="46" xfId="0" applyNumberFormat="1" applyFont="1" applyFill="1" applyBorder="1"/>
    <xf numFmtId="172" fontId="21" fillId="3" borderId="13" xfId="0" applyNumberFormat="1" applyFont="1" applyFill="1" applyBorder="1"/>
    <xf numFmtId="172" fontId="21" fillId="3" borderId="2" xfId="380" applyNumberFormat="1" applyFont="1" applyFill="1" applyBorder="1" applyAlignment="1">
      <alignment horizontal="right" vertical="center" wrapText="1"/>
    </xf>
    <xf numFmtId="172" fontId="24" fillId="3" borderId="29" xfId="380" applyNumberFormat="1" applyFont="1" applyFill="1" applyBorder="1"/>
    <xf numFmtId="172" fontId="24" fillId="3" borderId="23" xfId="0" applyNumberFormat="1" applyFont="1" applyFill="1" applyBorder="1"/>
    <xf numFmtId="172" fontId="24" fillId="3" borderId="32" xfId="0" applyNumberFormat="1" applyFont="1" applyFill="1" applyBorder="1"/>
    <xf numFmtId="172" fontId="24" fillId="3" borderId="43" xfId="380" applyNumberFormat="1" applyFont="1" applyFill="1" applyBorder="1"/>
    <xf numFmtId="172" fontId="24" fillId="3" borderId="39" xfId="0" applyNumberFormat="1" applyFont="1" applyFill="1" applyBorder="1"/>
    <xf numFmtId="166" fontId="24" fillId="3" borderId="40" xfId="0" applyNumberFormat="1" applyFont="1" applyFill="1" applyBorder="1" applyAlignment="1">
      <alignment horizontal="center"/>
    </xf>
    <xf numFmtId="166" fontId="24" fillId="3" borderId="15" xfId="0" applyNumberFormat="1" applyFont="1" applyFill="1" applyBorder="1" applyAlignment="1">
      <alignment horizontal="center"/>
    </xf>
    <xf numFmtId="4" fontId="24" fillId="3" borderId="5" xfId="380" applyNumberFormat="1" applyFont="1" applyFill="1" applyBorder="1" applyAlignment="1">
      <alignment horizontal="center" vertical="center" wrapText="1"/>
    </xf>
    <xf numFmtId="0" fontId="21" fillId="3" borderId="21" xfId="0" applyFont="1" applyFill="1" applyBorder="1" applyAlignment="1">
      <alignment horizontal="center" vertical="top" wrapText="1"/>
    </xf>
    <xf numFmtId="4" fontId="21" fillId="3" borderId="9" xfId="0" applyNumberFormat="1" applyFont="1" applyFill="1" applyBorder="1" applyAlignment="1">
      <alignment horizontal="center" vertical="top" wrapText="1"/>
    </xf>
    <xf numFmtId="4" fontId="42" fillId="3" borderId="0" xfId="0" applyNumberFormat="1" applyFont="1" applyFill="1" applyBorder="1" applyAlignment="1">
      <alignment horizontal="center"/>
    </xf>
    <xf numFmtId="43" fontId="22" fillId="3" borderId="0" xfId="0" applyNumberFormat="1" applyFont="1" applyFill="1" applyBorder="1"/>
    <xf numFmtId="0" fontId="22" fillId="3" borderId="9" xfId="0" applyFont="1" applyFill="1" applyBorder="1"/>
    <xf numFmtId="175" fontId="49" fillId="3" borderId="50" xfId="0" applyNumberFormat="1" applyFont="1" applyFill="1" applyBorder="1" applyAlignment="1">
      <alignment vertical="center"/>
    </xf>
    <xf numFmtId="168" fontId="22" fillId="3" borderId="9" xfId="0" applyNumberFormat="1" applyFont="1" applyFill="1" applyBorder="1"/>
    <xf numFmtId="181" fontId="22" fillId="3" borderId="9" xfId="0" applyNumberFormat="1" applyFont="1" applyFill="1" applyBorder="1"/>
    <xf numFmtId="4" fontId="21" fillId="3" borderId="1" xfId="0" applyNumberFormat="1" applyFont="1" applyFill="1" applyBorder="1" applyAlignment="1">
      <alignment wrapText="1"/>
    </xf>
    <xf numFmtId="43" fontId="21" fillId="3" borderId="38" xfId="380" applyFont="1" applyFill="1" applyBorder="1" applyAlignment="1">
      <alignment horizontal="center" vertical="top" wrapText="1"/>
    </xf>
    <xf numFmtId="43" fontId="21" fillId="3" borderId="0" xfId="380" applyFont="1" applyFill="1" applyBorder="1" applyAlignment="1">
      <alignment horizontal="center" vertical="top" wrapText="1"/>
    </xf>
    <xf numFmtId="4" fontId="24" fillId="3" borderId="1" xfId="0" applyNumberFormat="1" applyFont="1" applyFill="1" applyBorder="1" applyAlignment="1">
      <alignment horizontal="left" vertical="center" wrapText="1"/>
    </xf>
    <xf numFmtId="4" fontId="24" fillId="3" borderId="3" xfId="0" applyNumberFormat="1" applyFont="1" applyFill="1" applyBorder="1" applyAlignment="1">
      <alignment wrapText="1"/>
    </xf>
    <xf numFmtId="4" fontId="24" fillId="3" borderId="3" xfId="0" applyNumberFormat="1" applyFont="1" applyFill="1" applyBorder="1" applyAlignment="1">
      <alignment vertical="center"/>
    </xf>
    <xf numFmtId="43" fontId="21" fillId="3" borderId="1" xfId="380" applyFont="1" applyFill="1" applyBorder="1" applyAlignment="1">
      <alignment horizontal="center" vertical="top" wrapText="1"/>
    </xf>
    <xf numFmtId="0" fontId="21" fillId="3" borderId="1" xfId="0" applyFont="1" applyFill="1" applyBorder="1" applyAlignment="1">
      <alignment vertical="center" wrapText="1"/>
    </xf>
    <xf numFmtId="166" fontId="21" fillId="3" borderId="1" xfId="380" applyNumberFormat="1" applyFont="1" applyFill="1" applyBorder="1" applyAlignment="1">
      <alignment vertical="center"/>
    </xf>
    <xf numFmtId="0" fontId="21" fillId="3" borderId="1" xfId="0" applyNumberFormat="1" applyFont="1" applyFill="1" applyBorder="1"/>
    <xf numFmtId="0" fontId="21" fillId="3" borderId="10" xfId="0" applyNumberFormat="1" applyFont="1" applyFill="1" applyBorder="1" applyAlignment="1">
      <alignment vertical="center"/>
    </xf>
    <xf numFmtId="0" fontId="21" fillId="3" borderId="0" xfId="0" applyFont="1" applyFill="1"/>
    <xf numFmtId="0" fontId="24" fillId="3" borderId="14" xfId="0" applyFont="1" applyFill="1" applyBorder="1" applyAlignment="1">
      <alignment horizontal="center" vertical="center" wrapText="1"/>
    </xf>
    <xf numFmtId="4" fontId="24" fillId="3" borderId="1" xfId="0" applyNumberFormat="1" applyFont="1" applyFill="1" applyBorder="1" applyAlignment="1">
      <alignment horizontal="center" vertical="center"/>
    </xf>
    <xf numFmtId="4" fontId="24" fillId="3" borderId="15" xfId="0" applyNumberFormat="1" applyFont="1" applyFill="1" applyBorder="1" applyAlignment="1">
      <alignment horizontal="left" vertical="center"/>
    </xf>
    <xf numFmtId="4" fontId="24" fillId="3" borderId="14" xfId="0" applyNumberFormat="1" applyFont="1" applyFill="1" applyBorder="1" applyAlignment="1">
      <alignment horizontal="justify" vertical="center" wrapText="1"/>
    </xf>
    <xf numFmtId="4" fontId="24" fillId="3" borderId="19" xfId="0" applyNumberFormat="1" applyFont="1" applyFill="1" applyBorder="1" applyAlignment="1">
      <alignment horizontal="center" vertical="center"/>
    </xf>
    <xf numFmtId="0" fontId="24" fillId="3" borderId="3" xfId="0" applyNumberFormat="1" applyFont="1" applyFill="1" applyBorder="1" applyAlignment="1">
      <alignment vertical="center"/>
    </xf>
    <xf numFmtId="4" fontId="24" fillId="3" borderId="3" xfId="0" applyNumberFormat="1" applyFont="1" applyFill="1" applyBorder="1" applyAlignment="1">
      <alignment horizontal="justify" vertical="center" wrapText="1"/>
    </xf>
    <xf numFmtId="0" fontId="21" fillId="3" borderId="1" xfId="0" applyNumberFormat="1" applyFont="1" applyFill="1" applyBorder="1" applyAlignment="1">
      <alignment vertical="center"/>
    </xf>
    <xf numFmtId="0" fontId="24" fillId="3" borderId="1" xfId="0" applyNumberFormat="1" applyFont="1" applyFill="1" applyBorder="1" applyAlignment="1">
      <alignment horizontal="center" vertical="center"/>
    </xf>
    <xf numFmtId="4" fontId="24" fillId="3" borderId="1" xfId="0" applyNumberFormat="1" applyFont="1" applyFill="1" applyBorder="1" applyAlignment="1">
      <alignment horizontal="justify" vertical="center" wrapText="1"/>
    </xf>
    <xf numFmtId="4" fontId="21" fillId="3" borderId="16" xfId="0" applyNumberFormat="1" applyFont="1" applyFill="1" applyBorder="1" applyAlignment="1">
      <alignment vertical="center"/>
    </xf>
    <xf numFmtId="4" fontId="24" fillId="3" borderId="10" xfId="0" applyNumberFormat="1" applyFont="1" applyFill="1" applyBorder="1" applyAlignment="1">
      <alignment vertical="center"/>
    </xf>
    <xf numFmtId="0" fontId="24" fillId="3" borderId="1" xfId="0" applyFont="1" applyFill="1" applyBorder="1" applyAlignment="1">
      <alignment horizontal="justify" vertical="center" wrapText="1"/>
    </xf>
    <xf numFmtId="4" fontId="21" fillId="3" borderId="1" xfId="0" applyNumberFormat="1" applyFont="1" applyFill="1" applyBorder="1"/>
    <xf numFmtId="4" fontId="24" fillId="3" borderId="1" xfId="0" applyNumberFormat="1" applyFont="1" applyFill="1" applyBorder="1" applyAlignment="1">
      <alignment horizontal="justify" vertical="center"/>
    </xf>
    <xf numFmtId="171" fontId="21" fillId="3" borderId="0" xfId="376" applyNumberFormat="1" applyFont="1" applyFill="1"/>
    <xf numFmtId="0" fontId="20" fillId="3" borderId="0" xfId="0" applyFont="1" applyFill="1"/>
    <xf numFmtId="0" fontId="29" fillId="3" borderId="1" xfId="0" applyFont="1" applyFill="1" applyBorder="1" applyAlignment="1">
      <alignment horizontal="left" vertical="center" wrapText="1"/>
    </xf>
    <xf numFmtId="166" fontId="21" fillId="3" borderId="3" xfId="380" applyNumberFormat="1" applyFont="1" applyFill="1" applyBorder="1" applyAlignment="1">
      <alignment horizontal="center" vertical="center" wrapText="1"/>
    </xf>
    <xf numFmtId="166" fontId="21" fillId="3" borderId="3" xfId="380" applyNumberFormat="1" applyFont="1" applyFill="1" applyBorder="1" applyAlignment="1">
      <alignment horizontal="right" vertical="center" wrapText="1"/>
    </xf>
    <xf numFmtId="166" fontId="21" fillId="3" borderId="1" xfId="380" applyNumberFormat="1" applyFont="1" applyFill="1" applyBorder="1" applyAlignment="1">
      <alignment horizontal="center" vertical="center" wrapText="1"/>
    </xf>
    <xf numFmtId="166" fontId="21" fillId="3" borderId="1" xfId="380" applyNumberFormat="1" applyFont="1" applyFill="1" applyBorder="1" applyAlignment="1">
      <alignment horizontal="right" vertical="center" wrapText="1"/>
    </xf>
    <xf numFmtId="166" fontId="21" fillId="3" borderId="20" xfId="380" applyNumberFormat="1" applyFont="1" applyFill="1" applyBorder="1" applyAlignment="1">
      <alignment vertical="center"/>
    </xf>
    <xf numFmtId="166" fontId="21" fillId="3" borderId="1" xfId="380" applyNumberFormat="1" applyFont="1" applyFill="1" applyBorder="1"/>
    <xf numFmtId="166" fontId="21" fillId="3" borderId="21" xfId="380" applyNumberFormat="1" applyFont="1" applyFill="1" applyBorder="1"/>
    <xf numFmtId="166" fontId="21" fillId="3" borderId="10" xfId="380" applyNumberFormat="1" applyFont="1" applyFill="1" applyBorder="1"/>
    <xf numFmtId="164" fontId="21" fillId="3" borderId="20" xfId="380" applyNumberFormat="1" applyFont="1" applyFill="1" applyBorder="1"/>
    <xf numFmtId="4" fontId="21" fillId="3" borderId="21" xfId="0" applyNumberFormat="1" applyFont="1" applyFill="1" applyBorder="1"/>
    <xf numFmtId="4" fontId="21" fillId="3" borderId="4" xfId="0" applyNumberFormat="1" applyFont="1" applyFill="1" applyBorder="1"/>
    <xf numFmtId="171" fontId="34" fillId="3" borderId="0" xfId="376" applyNumberFormat="1" applyFont="1" applyFill="1"/>
    <xf numFmtId="166" fontId="21" fillId="3" borderId="4" xfId="380" applyNumberFormat="1" applyFont="1" applyFill="1" applyBorder="1" applyAlignment="1">
      <alignment horizontal="center" vertical="center" wrapText="1"/>
    </xf>
    <xf numFmtId="166" fontId="21" fillId="3" borderId="5" xfId="380" applyNumberFormat="1" applyFont="1" applyFill="1" applyBorder="1" applyAlignment="1">
      <alignment vertical="center"/>
    </xf>
    <xf numFmtId="166" fontId="21" fillId="3" borderId="4" xfId="380" applyNumberFormat="1" applyFont="1" applyFill="1" applyBorder="1" applyAlignment="1">
      <alignment vertical="center"/>
    </xf>
    <xf numFmtId="166" fontId="21" fillId="3" borderId="7" xfId="380" applyNumberFormat="1" applyFont="1" applyFill="1" applyBorder="1" applyAlignment="1">
      <alignment horizontal="center" vertical="center" wrapText="1"/>
    </xf>
    <xf numFmtId="166" fontId="21" fillId="3" borderId="7" xfId="380" applyNumberFormat="1" applyFont="1" applyFill="1" applyBorder="1" applyAlignment="1">
      <alignment vertical="center"/>
    </xf>
    <xf numFmtId="166" fontId="21" fillId="3" borderId="22" xfId="380" applyNumberFormat="1" applyFont="1" applyFill="1" applyBorder="1" applyAlignment="1">
      <alignment vertical="center"/>
    </xf>
    <xf numFmtId="4" fontId="21" fillId="3" borderId="22" xfId="0" applyNumberFormat="1" applyFont="1" applyFill="1" applyBorder="1" applyAlignment="1">
      <alignment vertical="center"/>
    </xf>
    <xf numFmtId="4" fontId="21" fillId="3" borderId="0" xfId="0" applyNumberFormat="1" applyFont="1" applyFill="1" applyBorder="1" applyAlignment="1">
      <alignment vertical="center"/>
    </xf>
    <xf numFmtId="171" fontId="22" fillId="3" borderId="0" xfId="0" applyNumberFormat="1" applyFont="1" applyFill="1"/>
    <xf numFmtId="4" fontId="24" fillId="3" borderId="23" xfId="0" applyNumberFormat="1" applyFont="1" applyFill="1" applyBorder="1" applyAlignment="1">
      <alignment horizontal="left" vertical="center" wrapText="1"/>
    </xf>
    <xf numFmtId="4" fontId="24" fillId="3" borderId="24" xfId="0" applyNumberFormat="1" applyFont="1" applyFill="1" applyBorder="1" applyAlignment="1">
      <alignment horizontal="left" vertical="center" wrapText="1"/>
    </xf>
    <xf numFmtId="166" fontId="24" fillId="3" borderId="24" xfId="380" applyNumberFormat="1" applyFont="1" applyFill="1" applyBorder="1" applyAlignment="1">
      <alignment vertical="center"/>
    </xf>
    <xf numFmtId="43" fontId="21" fillId="3" borderId="1" xfId="380" applyNumberFormat="1" applyFont="1" applyFill="1" applyBorder="1" applyAlignment="1">
      <alignment horizontal="center" vertical="center" wrapText="1"/>
    </xf>
    <xf numFmtId="166" fontId="21" fillId="3" borderId="1" xfId="380" applyNumberFormat="1" applyFont="1" applyFill="1" applyBorder="1" applyAlignment="1">
      <alignment horizontal="justify" vertical="center" wrapText="1"/>
    </xf>
    <xf numFmtId="4" fontId="24" fillId="3" borderId="25" xfId="0" applyNumberFormat="1" applyFont="1" applyFill="1" applyBorder="1" applyAlignment="1">
      <alignment horizontal="left" vertical="center" wrapText="1"/>
    </xf>
    <xf numFmtId="166" fontId="24" fillId="3" borderId="5" xfId="380" applyNumberFormat="1" applyFont="1" applyFill="1" applyBorder="1" applyAlignment="1">
      <alignment horizontal="center" vertical="center" wrapText="1"/>
    </xf>
    <xf numFmtId="166" fontId="24" fillId="3" borderId="1" xfId="380" applyNumberFormat="1" applyFont="1" applyFill="1" applyBorder="1" applyAlignment="1">
      <alignment horizontal="center" vertical="center" wrapText="1"/>
    </xf>
    <xf numFmtId="43" fontId="24" fillId="3" borderId="24" xfId="380" applyNumberFormat="1" applyFont="1" applyFill="1" applyBorder="1" applyAlignment="1">
      <alignment horizontal="center"/>
    </xf>
    <xf numFmtId="0" fontId="21" fillId="3" borderId="13" xfId="0" applyNumberFormat="1" applyFont="1" applyFill="1" applyBorder="1" applyAlignment="1">
      <alignment vertical="center"/>
    </xf>
    <xf numFmtId="166" fontId="21" fillId="3" borderId="20" xfId="0" applyNumberFormat="1" applyFont="1" applyFill="1" applyBorder="1" applyAlignment="1">
      <alignment vertical="center"/>
    </xf>
    <xf numFmtId="166" fontId="21" fillId="3" borderId="1" xfId="0" applyNumberFormat="1" applyFont="1" applyFill="1" applyBorder="1"/>
    <xf numFmtId="166" fontId="21" fillId="3" borderId="21" xfId="0" applyNumberFormat="1" applyFont="1" applyFill="1" applyBorder="1"/>
    <xf numFmtId="43" fontId="21" fillId="3" borderId="20" xfId="0" applyNumberFormat="1" applyFont="1" applyFill="1" applyBorder="1" applyAlignment="1">
      <alignment vertical="center"/>
    </xf>
    <xf numFmtId="4" fontId="34" fillId="3" borderId="4" xfId="0" applyNumberFormat="1" applyFont="1" applyFill="1" applyBorder="1" applyAlignment="1">
      <alignment vertical="center" wrapText="1"/>
    </xf>
    <xf numFmtId="4" fontId="21" fillId="3" borderId="3" xfId="0" applyNumberFormat="1" applyFont="1" applyFill="1" applyBorder="1" applyAlignment="1">
      <alignment vertical="center" wrapText="1"/>
    </xf>
    <xf numFmtId="4" fontId="21" fillId="3" borderId="26" xfId="0" applyNumberFormat="1" applyFont="1" applyFill="1" applyBorder="1" applyAlignment="1">
      <alignment vertical="center"/>
    </xf>
    <xf numFmtId="4" fontId="21" fillId="3" borderId="3" xfId="0" applyNumberFormat="1" applyFont="1" applyFill="1" applyBorder="1"/>
    <xf numFmtId="4" fontId="21" fillId="3" borderId="27" xfId="0" applyNumberFormat="1" applyFont="1" applyFill="1" applyBorder="1"/>
    <xf numFmtId="4" fontId="21" fillId="3" borderId="16" xfId="0" applyNumberFormat="1" applyFont="1" applyFill="1" applyBorder="1"/>
    <xf numFmtId="4" fontId="21" fillId="3" borderId="5" xfId="0" applyNumberFormat="1" applyFont="1" applyFill="1" applyBorder="1"/>
    <xf numFmtId="4" fontId="21" fillId="3" borderId="2" xfId="0" applyNumberFormat="1" applyFont="1" applyFill="1" applyBorder="1" applyAlignment="1">
      <alignment vertical="center" wrapText="1"/>
    </xf>
    <xf numFmtId="4" fontId="21" fillId="3" borderId="2" xfId="0" applyNumberFormat="1" applyFont="1" applyFill="1" applyBorder="1"/>
    <xf numFmtId="4" fontId="21" fillId="3" borderId="28" xfId="0" applyNumberFormat="1" applyFont="1" applyFill="1" applyBorder="1"/>
    <xf numFmtId="4" fontId="21" fillId="3" borderId="8" xfId="0" applyNumberFormat="1" applyFont="1" applyFill="1" applyBorder="1"/>
    <xf numFmtId="0" fontId="32" fillId="3" borderId="1" xfId="0" applyFont="1" applyFill="1" applyBorder="1" applyAlignment="1">
      <alignment vertical="center" wrapText="1"/>
    </xf>
    <xf numFmtId="43" fontId="24" fillId="3" borderId="29" xfId="380" applyFont="1" applyFill="1" applyBorder="1"/>
    <xf numFmtId="43" fontId="21" fillId="3" borderId="1" xfId="380" applyNumberFormat="1" applyFont="1" applyFill="1" applyBorder="1" applyAlignment="1">
      <alignment vertical="center"/>
    </xf>
    <xf numFmtId="166" fontId="21" fillId="3" borderId="3" xfId="380" applyNumberFormat="1" applyFont="1" applyFill="1" applyBorder="1" applyAlignment="1">
      <alignment vertical="center"/>
    </xf>
    <xf numFmtId="164" fontId="21" fillId="3" borderId="1" xfId="380" applyNumberFormat="1" applyFont="1" applyFill="1" applyBorder="1" applyAlignment="1">
      <alignment vertical="center"/>
    </xf>
    <xf numFmtId="166" fontId="21" fillId="3" borderId="2" xfId="380" applyNumberFormat="1" applyFont="1" applyFill="1" applyBorder="1" applyAlignment="1">
      <alignment vertical="center"/>
    </xf>
    <xf numFmtId="4" fontId="28" fillId="3" borderId="23" xfId="0" applyNumberFormat="1" applyFont="1" applyFill="1" applyBorder="1" applyAlignment="1">
      <alignment horizontal="left" vertical="center" wrapText="1"/>
    </xf>
    <xf numFmtId="175" fontId="22" fillId="3" borderId="0" xfId="0" applyNumberFormat="1" applyFont="1" applyFill="1"/>
    <xf numFmtId="166" fontId="22" fillId="3" borderId="0" xfId="0" applyNumberFormat="1" applyFont="1" applyFill="1"/>
    <xf numFmtId="168" fontId="22" fillId="3" borderId="0" xfId="0" applyNumberFormat="1" applyFont="1" applyFill="1"/>
    <xf numFmtId="0" fontId="20" fillId="3" borderId="0" xfId="0" applyFont="1" applyFill="1" applyAlignment="1">
      <alignment vertical="center"/>
    </xf>
    <xf numFmtId="171" fontId="21" fillId="3" borderId="0" xfId="0" applyNumberFormat="1" applyFont="1" applyFill="1"/>
    <xf numFmtId="176" fontId="24" fillId="3" borderId="15" xfId="0" applyNumberFormat="1" applyFont="1" applyFill="1" applyBorder="1" applyAlignment="1">
      <alignment horizontal="center" vertical="center" wrapText="1"/>
    </xf>
    <xf numFmtId="0" fontId="24" fillId="3" borderId="30" xfId="0" applyFont="1" applyFill="1" applyBorder="1" applyAlignment="1">
      <alignment horizontal="center" vertical="center" wrapText="1"/>
    </xf>
    <xf numFmtId="168" fontId="24" fillId="3" borderId="15" xfId="0" applyNumberFormat="1" applyFont="1" applyFill="1" applyBorder="1" applyAlignment="1">
      <alignment horizontal="center" vertical="center" wrapText="1"/>
    </xf>
    <xf numFmtId="166" fontId="21" fillId="3" borderId="26" xfId="380" applyNumberFormat="1" applyFont="1" applyFill="1" applyBorder="1" applyAlignment="1">
      <alignment vertical="center" wrapText="1"/>
    </xf>
    <xf numFmtId="166" fontId="21" fillId="3" borderId="3" xfId="380" applyNumberFormat="1" applyFont="1" applyFill="1" applyBorder="1" applyAlignment="1">
      <alignment vertical="center" wrapText="1"/>
    </xf>
    <xf numFmtId="166" fontId="21" fillId="3" borderId="27" xfId="380" applyNumberFormat="1" applyFont="1" applyFill="1" applyBorder="1" applyAlignment="1">
      <alignment vertical="center" wrapText="1"/>
    </xf>
    <xf numFmtId="166" fontId="21" fillId="3" borderId="16" xfId="380" applyNumberFormat="1" applyFont="1" applyFill="1" applyBorder="1" applyAlignment="1">
      <alignment vertical="center" wrapText="1"/>
    </xf>
    <xf numFmtId="4" fontId="21" fillId="3" borderId="27" xfId="0" applyNumberFormat="1" applyFont="1" applyFill="1" applyBorder="1" applyAlignment="1">
      <alignment vertical="center" wrapText="1"/>
    </xf>
    <xf numFmtId="4" fontId="21" fillId="3" borderId="5" xfId="0" applyNumberFormat="1" applyFont="1" applyFill="1" applyBorder="1" applyAlignment="1">
      <alignment vertical="center" wrapText="1"/>
    </xf>
    <xf numFmtId="171" fontId="34" fillId="3" borderId="0" xfId="0" applyNumberFormat="1" applyFont="1" applyFill="1"/>
    <xf numFmtId="0" fontId="34" fillId="3" borderId="0" xfId="0" applyFont="1" applyFill="1"/>
    <xf numFmtId="166" fontId="21" fillId="3" borderId="20" xfId="380" applyNumberFormat="1" applyFont="1" applyFill="1" applyBorder="1" applyAlignment="1">
      <alignment vertical="center" wrapText="1"/>
    </xf>
    <xf numFmtId="166" fontId="21" fillId="3" borderId="1" xfId="380" applyNumberFormat="1" applyFont="1" applyFill="1" applyBorder="1" applyAlignment="1">
      <alignment vertical="center" wrapText="1"/>
    </xf>
    <xf numFmtId="166" fontId="21" fillId="3" borderId="21" xfId="380" applyNumberFormat="1" applyFont="1" applyFill="1" applyBorder="1" applyAlignment="1">
      <alignment vertical="center" wrapText="1"/>
    </xf>
    <xf numFmtId="166" fontId="21" fillId="3" borderId="10" xfId="380" applyNumberFormat="1" applyFont="1" applyFill="1" applyBorder="1" applyAlignment="1">
      <alignment vertical="center" wrapText="1"/>
    </xf>
    <xf numFmtId="4" fontId="21" fillId="3" borderId="21" xfId="0" applyNumberFormat="1" applyFont="1" applyFill="1" applyBorder="1" applyAlignment="1">
      <alignment vertical="center" wrapText="1"/>
    </xf>
    <xf numFmtId="4" fontId="21" fillId="3" borderId="4" xfId="0" applyNumberFormat="1" applyFont="1" applyFill="1" applyBorder="1" applyAlignment="1">
      <alignment vertical="center" wrapText="1"/>
    </xf>
    <xf numFmtId="166" fontId="21" fillId="3" borderId="21" xfId="380" applyNumberFormat="1" applyFont="1" applyFill="1" applyBorder="1" applyAlignment="1">
      <alignment vertical="center"/>
    </xf>
    <xf numFmtId="166" fontId="21" fillId="3" borderId="10" xfId="380" applyNumberFormat="1" applyFont="1" applyFill="1" applyBorder="1" applyAlignment="1">
      <alignment vertical="center"/>
    </xf>
    <xf numFmtId="4" fontId="21" fillId="3" borderId="21" xfId="0" applyNumberFormat="1" applyFont="1" applyFill="1" applyBorder="1" applyAlignment="1">
      <alignment vertical="center"/>
    </xf>
    <xf numFmtId="4" fontId="21" fillId="3" borderId="4" xfId="0" applyNumberFormat="1" applyFont="1" applyFill="1" applyBorder="1" applyAlignment="1">
      <alignment vertical="center"/>
    </xf>
    <xf numFmtId="166" fontId="21" fillId="3" borderId="31" xfId="380" applyNumberFormat="1" applyFont="1" applyFill="1" applyBorder="1" applyAlignment="1">
      <alignment vertical="center"/>
    </xf>
    <xf numFmtId="166" fontId="21" fillId="3" borderId="28" xfId="380" applyNumberFormat="1" applyFont="1" applyFill="1" applyBorder="1" applyAlignment="1">
      <alignment vertical="center"/>
    </xf>
    <xf numFmtId="166" fontId="21" fillId="3" borderId="13" xfId="380" applyNumberFormat="1" applyFont="1" applyFill="1" applyBorder="1" applyAlignment="1">
      <alignment vertical="center"/>
    </xf>
    <xf numFmtId="4" fontId="21" fillId="3" borderId="28" xfId="0" applyNumberFormat="1" applyFont="1" applyFill="1" applyBorder="1" applyAlignment="1">
      <alignment vertical="center"/>
    </xf>
    <xf numFmtId="4" fontId="21" fillId="3" borderId="8" xfId="0" applyNumberFormat="1" applyFont="1" applyFill="1" applyBorder="1" applyAlignment="1">
      <alignment vertical="center"/>
    </xf>
    <xf numFmtId="43" fontId="21" fillId="3" borderId="4" xfId="380" applyNumberFormat="1" applyFont="1" applyFill="1" applyBorder="1" applyAlignment="1">
      <alignment vertical="center"/>
    </xf>
    <xf numFmtId="166" fontId="21" fillId="3" borderId="27" xfId="380" applyNumberFormat="1" applyFont="1" applyFill="1" applyBorder="1" applyAlignment="1">
      <alignment vertical="center"/>
    </xf>
    <xf numFmtId="4" fontId="21" fillId="3" borderId="27" xfId="0" applyNumberFormat="1" applyFont="1" applyFill="1" applyBorder="1" applyAlignment="1">
      <alignment vertical="center"/>
    </xf>
    <xf numFmtId="4" fontId="21" fillId="3" borderId="5" xfId="0" applyNumberFormat="1" applyFont="1" applyFill="1" applyBorder="1" applyAlignment="1">
      <alignment vertical="center"/>
    </xf>
    <xf numFmtId="4" fontId="21" fillId="3" borderId="17" xfId="0" applyNumberFormat="1" applyFont="1" applyFill="1" applyBorder="1" applyAlignment="1">
      <alignment vertical="center"/>
    </xf>
    <xf numFmtId="4" fontId="24" fillId="3" borderId="29" xfId="0" applyNumberFormat="1" applyFont="1" applyFill="1" applyBorder="1"/>
    <xf numFmtId="166" fontId="24" fillId="3" borderId="23" xfId="380" applyNumberFormat="1" applyFont="1" applyFill="1" applyBorder="1"/>
    <xf numFmtId="166" fontId="24" fillId="3" borderId="32" xfId="380" applyNumberFormat="1" applyFont="1" applyFill="1" applyBorder="1"/>
    <xf numFmtId="4" fontId="24" fillId="3" borderId="32" xfId="0" applyNumberFormat="1" applyFont="1" applyFill="1" applyBorder="1"/>
    <xf numFmtId="4" fontId="24" fillId="3" borderId="11" xfId="0" applyNumberFormat="1" applyFont="1" applyFill="1" applyBorder="1"/>
    <xf numFmtId="171" fontId="37" fillId="3" borderId="0" xfId="376" applyNumberFormat="1" applyFont="1" applyFill="1"/>
    <xf numFmtId="171" fontId="37" fillId="3" borderId="0" xfId="376" applyNumberFormat="1" applyFont="1" applyFill="1" applyAlignment="1">
      <alignment vertical="center"/>
    </xf>
    <xf numFmtId="171" fontId="45" fillId="3" borderId="0" xfId="0" applyNumberFormat="1" applyFont="1" applyFill="1"/>
    <xf numFmtId="166" fontId="45" fillId="3" borderId="0" xfId="0" applyNumberFormat="1" applyFont="1" applyFill="1"/>
    <xf numFmtId="168" fontId="45" fillId="3" borderId="0" xfId="0" applyNumberFormat="1" applyFont="1" applyFill="1"/>
    <xf numFmtId="0" fontId="45" fillId="3" borderId="0" xfId="0" applyFont="1" applyFill="1"/>
    <xf numFmtId="4" fontId="24" fillId="3" borderId="33" xfId="0" applyNumberFormat="1" applyFont="1" applyFill="1" applyBorder="1"/>
    <xf numFmtId="166" fontId="24" fillId="3" borderId="24" xfId="380" applyNumberFormat="1" applyFont="1" applyFill="1" applyBorder="1"/>
    <xf numFmtId="4" fontId="42" fillId="3" borderId="30" xfId="0" applyNumberFormat="1" applyFont="1" applyFill="1" applyBorder="1" applyAlignment="1">
      <alignment horizontal="center"/>
    </xf>
    <xf numFmtId="4" fontId="42" fillId="3" borderId="19" xfId="0" applyNumberFormat="1" applyFont="1" applyFill="1" applyBorder="1" applyAlignment="1">
      <alignment horizontal="center"/>
    </xf>
    <xf numFmtId="166" fontId="21" fillId="3" borderId="26" xfId="380" applyNumberFormat="1" applyFont="1" applyFill="1" applyBorder="1" applyAlignment="1">
      <alignment vertical="center"/>
    </xf>
    <xf numFmtId="166" fontId="21" fillId="3" borderId="3" xfId="380" applyNumberFormat="1" applyFont="1" applyFill="1" applyBorder="1"/>
    <xf numFmtId="166" fontId="21" fillId="3" borderId="27" xfId="380" applyNumberFormat="1" applyFont="1" applyFill="1" applyBorder="1"/>
    <xf numFmtId="166" fontId="21" fillId="3" borderId="16" xfId="380" applyNumberFormat="1" applyFont="1" applyFill="1" applyBorder="1"/>
    <xf numFmtId="166" fontId="21" fillId="3" borderId="26" xfId="380" applyNumberFormat="1" applyFont="1" applyFill="1" applyBorder="1"/>
    <xf numFmtId="166" fontId="21" fillId="3" borderId="20" xfId="380" applyNumberFormat="1" applyFont="1" applyFill="1" applyBorder="1"/>
    <xf numFmtId="43" fontId="21" fillId="3" borderId="1" xfId="380" applyNumberFormat="1" applyFont="1" applyFill="1" applyBorder="1"/>
    <xf numFmtId="43" fontId="21" fillId="3" borderId="21" xfId="380" applyNumberFormat="1" applyFont="1" applyFill="1" applyBorder="1"/>
    <xf numFmtId="43" fontId="21" fillId="3" borderId="20" xfId="380" applyNumberFormat="1" applyFont="1" applyFill="1" applyBorder="1" applyAlignment="1">
      <alignment vertical="center"/>
    </xf>
    <xf numFmtId="43" fontId="21" fillId="3" borderId="10" xfId="380" applyNumberFormat="1" applyFont="1" applyFill="1" applyBorder="1"/>
    <xf numFmtId="166" fontId="24" fillId="3" borderId="20" xfId="380" applyNumberFormat="1" applyFont="1" applyFill="1" applyBorder="1" applyAlignment="1">
      <alignment vertical="center"/>
    </xf>
    <xf numFmtId="166" fontId="24" fillId="3" borderId="1" xfId="380" applyNumberFormat="1" applyFont="1" applyFill="1" applyBorder="1"/>
    <xf numFmtId="166" fontId="24" fillId="3" borderId="21" xfId="380" applyNumberFormat="1" applyFont="1" applyFill="1" applyBorder="1"/>
    <xf numFmtId="166" fontId="24" fillId="3" borderId="10" xfId="380" applyNumberFormat="1" applyFont="1" applyFill="1" applyBorder="1"/>
    <xf numFmtId="4" fontId="24" fillId="3" borderId="1" xfId="0" applyNumberFormat="1" applyFont="1" applyFill="1" applyBorder="1"/>
    <xf numFmtId="4" fontId="24" fillId="3" borderId="21" xfId="0" applyNumberFormat="1" applyFont="1" applyFill="1" applyBorder="1"/>
    <xf numFmtId="4" fontId="24" fillId="3" borderId="4" xfId="0" applyNumberFormat="1" applyFont="1" applyFill="1" applyBorder="1"/>
    <xf numFmtId="4" fontId="21" fillId="3" borderId="1" xfId="0" applyNumberFormat="1" applyFont="1" applyFill="1" applyBorder="1" applyAlignment="1">
      <alignment vertical="center"/>
    </xf>
    <xf numFmtId="164" fontId="21" fillId="3" borderId="10" xfId="380" applyNumberFormat="1" applyFont="1" applyFill="1" applyBorder="1" applyAlignment="1">
      <alignment vertical="center"/>
    </xf>
    <xf numFmtId="4" fontId="34" fillId="3" borderId="4" xfId="0" applyNumberFormat="1" applyFont="1" applyFill="1" applyBorder="1" applyAlignment="1">
      <alignment vertical="center"/>
    </xf>
    <xf numFmtId="166" fontId="21" fillId="3" borderId="20" xfId="380" applyNumberFormat="1" applyFont="1" applyFill="1" applyBorder="1" applyAlignment="1">
      <alignment horizontal="justify" vertical="center" wrapText="1"/>
    </xf>
    <xf numFmtId="166" fontId="21" fillId="3" borderId="21" xfId="380" applyNumberFormat="1" applyFont="1" applyFill="1" applyBorder="1" applyAlignment="1">
      <alignment horizontal="justify" vertical="center" wrapText="1"/>
    </xf>
    <xf numFmtId="166" fontId="21" fillId="3" borderId="10" xfId="380" applyNumberFormat="1" applyFont="1" applyFill="1" applyBorder="1" applyAlignment="1">
      <alignment horizontal="justify" vertical="center" wrapText="1"/>
    </xf>
    <xf numFmtId="4" fontId="21" fillId="3" borderId="21" xfId="0" applyNumberFormat="1" applyFont="1" applyFill="1" applyBorder="1" applyAlignment="1">
      <alignment horizontal="justify" vertical="center" wrapText="1"/>
    </xf>
    <xf numFmtId="4" fontId="34" fillId="3" borderId="4" xfId="0" applyNumberFormat="1" applyFont="1" applyFill="1" applyBorder="1" applyAlignment="1">
      <alignment horizontal="justify" vertical="center" wrapText="1"/>
    </xf>
    <xf numFmtId="4" fontId="24" fillId="3" borderId="13" xfId="0" applyNumberFormat="1" applyFont="1" applyFill="1" applyBorder="1" applyAlignment="1">
      <alignment vertical="center"/>
    </xf>
    <xf numFmtId="166" fontId="24" fillId="3" borderId="34" xfId="380" applyNumberFormat="1" applyFont="1" applyFill="1" applyBorder="1" applyAlignment="1">
      <alignment vertical="center"/>
    </xf>
    <xf numFmtId="166" fontId="24" fillId="3" borderId="35" xfId="380" applyNumberFormat="1" applyFont="1" applyFill="1" applyBorder="1" applyAlignment="1">
      <alignment vertical="center"/>
    </xf>
    <xf numFmtId="166" fontId="24" fillId="3" borderId="36" xfId="380" applyNumberFormat="1" applyFont="1" applyFill="1" applyBorder="1" applyAlignment="1">
      <alignment vertical="center"/>
    </xf>
    <xf numFmtId="4" fontId="24" fillId="3" borderId="34" xfId="0" applyNumberFormat="1" applyFont="1" applyFill="1" applyBorder="1" applyAlignment="1">
      <alignment vertical="center"/>
    </xf>
    <xf numFmtId="4" fontId="24" fillId="3" borderId="35" xfId="0" applyNumberFormat="1" applyFont="1" applyFill="1" applyBorder="1" applyAlignment="1">
      <alignment vertical="center"/>
    </xf>
    <xf numFmtId="4" fontId="24" fillId="3" borderId="37" xfId="0" applyNumberFormat="1" applyFont="1" applyFill="1" applyBorder="1" applyAlignment="1">
      <alignment vertical="center"/>
    </xf>
    <xf numFmtId="177" fontId="34" fillId="3" borderId="0" xfId="376" applyNumberFormat="1" applyFont="1" applyFill="1"/>
    <xf numFmtId="4" fontId="42" fillId="3" borderId="19" xfId="0" applyNumberFormat="1" applyFont="1" applyFill="1" applyBorder="1" applyAlignment="1">
      <alignment horizontal="center" vertical="center"/>
    </xf>
    <xf numFmtId="4" fontId="42" fillId="3" borderId="14" xfId="0" applyNumberFormat="1" applyFont="1" applyFill="1" applyBorder="1" applyAlignment="1">
      <alignment horizontal="center" vertical="center"/>
    </xf>
    <xf numFmtId="166" fontId="24" fillId="3" borderId="3" xfId="380" applyNumberFormat="1" applyFont="1" applyFill="1" applyBorder="1" applyAlignment="1">
      <alignment vertical="center"/>
    </xf>
    <xf numFmtId="166" fontId="24" fillId="3" borderId="27" xfId="380" applyNumberFormat="1" applyFont="1" applyFill="1" applyBorder="1" applyAlignment="1">
      <alignment vertical="center"/>
    </xf>
    <xf numFmtId="43" fontId="24" fillId="3" borderId="3" xfId="380" applyFont="1" applyFill="1" applyBorder="1" applyAlignment="1">
      <alignment vertical="center"/>
    </xf>
    <xf numFmtId="4" fontId="24" fillId="3" borderId="5" xfId="0" applyNumberFormat="1" applyFont="1" applyFill="1" applyBorder="1" applyAlignment="1">
      <alignment vertical="center"/>
    </xf>
    <xf numFmtId="4" fontId="21" fillId="3" borderId="10" xfId="0" applyNumberFormat="1" applyFont="1" applyFill="1" applyBorder="1" applyAlignment="1">
      <alignment vertical="center"/>
    </xf>
    <xf numFmtId="4" fontId="21" fillId="3" borderId="10" xfId="0" applyNumberFormat="1" applyFont="1" applyFill="1" applyBorder="1"/>
    <xf numFmtId="0" fontId="21" fillId="3" borderId="3" xfId="0" applyNumberFormat="1" applyFont="1" applyFill="1" applyBorder="1"/>
    <xf numFmtId="0" fontId="24" fillId="3" borderId="1" xfId="0" applyNumberFormat="1" applyFont="1" applyFill="1" applyBorder="1"/>
    <xf numFmtId="4" fontId="24" fillId="3" borderId="10" xfId="0" applyNumberFormat="1" applyFont="1" applyFill="1" applyBorder="1"/>
    <xf numFmtId="166" fontId="24" fillId="3" borderId="20" xfId="380" applyNumberFormat="1" applyFont="1" applyFill="1" applyBorder="1"/>
    <xf numFmtId="0" fontId="24" fillId="3" borderId="1" xfId="0" applyNumberFormat="1" applyFont="1" applyFill="1" applyBorder="1" applyAlignment="1">
      <alignment vertical="center"/>
    </xf>
    <xf numFmtId="0" fontId="24" fillId="3" borderId="1" xfId="0" applyNumberFormat="1" applyFont="1" applyFill="1" applyBorder="1" applyAlignment="1">
      <alignment horizontal="left" vertical="center"/>
    </xf>
    <xf numFmtId="43" fontId="24" fillId="3" borderId="1" xfId="380" applyFont="1" applyFill="1" applyBorder="1"/>
    <xf numFmtId="43" fontId="24" fillId="3" borderId="10" xfId="380" applyFont="1" applyFill="1" applyBorder="1"/>
    <xf numFmtId="43" fontId="21" fillId="3" borderId="1" xfId="380" applyFont="1" applyFill="1" applyBorder="1"/>
    <xf numFmtId="43" fontId="21" fillId="3" borderId="10" xfId="380" applyFont="1" applyFill="1" applyBorder="1"/>
    <xf numFmtId="0" fontId="21" fillId="3" borderId="1" xfId="0" applyNumberFormat="1" applyFont="1" applyFill="1" applyBorder="1" applyAlignment="1">
      <alignment horizontal="left" vertical="center"/>
    </xf>
    <xf numFmtId="43" fontId="21" fillId="3" borderId="1" xfId="380" applyFont="1" applyFill="1" applyBorder="1" applyAlignment="1">
      <alignment horizontal="center"/>
    </xf>
    <xf numFmtId="43" fontId="21" fillId="3" borderId="10" xfId="380" applyFont="1" applyFill="1" applyBorder="1" applyAlignment="1">
      <alignment horizontal="center"/>
    </xf>
    <xf numFmtId="166" fontId="21" fillId="3" borderId="20" xfId="380" applyNumberFormat="1" applyFont="1" applyFill="1" applyBorder="1" applyAlignment="1">
      <alignment horizontal="center"/>
    </xf>
    <xf numFmtId="172" fontId="37" fillId="3" borderId="0" xfId="376" applyNumberFormat="1" applyFont="1" applyFill="1"/>
    <xf numFmtId="0" fontId="21" fillId="3" borderId="6" xfId="0" applyNumberFormat="1" applyFont="1" applyFill="1" applyBorder="1" applyAlignment="1">
      <alignment horizontal="center" vertical="center"/>
    </xf>
    <xf numFmtId="4" fontId="21" fillId="3" borderId="7" xfId="0" applyNumberFormat="1" applyFont="1" applyFill="1" applyBorder="1" applyAlignment="1">
      <alignment horizontal="justify" vertical="center" wrapText="1"/>
    </xf>
    <xf numFmtId="166" fontId="21" fillId="3" borderId="7" xfId="380" applyNumberFormat="1" applyFont="1" applyFill="1" applyBorder="1"/>
    <xf numFmtId="166" fontId="21" fillId="3" borderId="22" xfId="380" applyNumberFormat="1" applyFont="1" applyFill="1" applyBorder="1"/>
    <xf numFmtId="4" fontId="21" fillId="3" borderId="0" xfId="0" applyNumberFormat="1" applyFont="1" applyFill="1" applyBorder="1"/>
    <xf numFmtId="0" fontId="24" fillId="3" borderId="29" xfId="0" applyNumberFormat="1" applyFont="1" applyFill="1" applyBorder="1"/>
    <xf numFmtId="166" fontId="24" fillId="3" borderId="23" xfId="380" applyNumberFormat="1" applyFont="1" applyFill="1" applyBorder="1" applyAlignment="1">
      <alignment horizontal="center"/>
    </xf>
    <xf numFmtId="166" fontId="24" fillId="3" borderId="32" xfId="380" applyNumberFormat="1" applyFont="1" applyFill="1" applyBorder="1" applyAlignment="1">
      <alignment horizontal="center"/>
    </xf>
    <xf numFmtId="43" fontId="24" fillId="3" borderId="23" xfId="380" applyFont="1" applyFill="1" applyBorder="1" applyAlignment="1">
      <alignment horizontal="center"/>
    </xf>
    <xf numFmtId="43" fontId="24" fillId="3" borderId="39" xfId="380" applyFont="1" applyFill="1" applyBorder="1" applyAlignment="1">
      <alignment horizontal="center"/>
    </xf>
    <xf numFmtId="0" fontId="24" fillId="3" borderId="33" xfId="0" applyNumberFormat="1" applyFont="1" applyFill="1" applyBorder="1"/>
    <xf numFmtId="166" fontId="24" fillId="3" borderId="24" xfId="380" applyNumberFormat="1" applyFont="1" applyFill="1" applyBorder="1" applyAlignment="1">
      <alignment horizontal="center"/>
    </xf>
    <xf numFmtId="43" fontId="24" fillId="3" borderId="24" xfId="380" applyFont="1" applyFill="1" applyBorder="1" applyAlignment="1">
      <alignment horizontal="center"/>
    </xf>
    <xf numFmtId="172" fontId="34" fillId="3" borderId="0" xfId="376" applyNumberFormat="1" applyFont="1" applyFill="1"/>
    <xf numFmtId="4" fontId="24" fillId="3" borderId="40" xfId="0" applyNumberFormat="1" applyFont="1" applyFill="1" applyBorder="1" applyAlignment="1">
      <alignment horizontal="center"/>
    </xf>
    <xf numFmtId="4" fontId="24" fillId="3" borderId="14" xfId="0" applyNumberFormat="1" applyFont="1" applyFill="1" applyBorder="1" applyAlignment="1">
      <alignment horizontal="center"/>
    </xf>
    <xf numFmtId="4" fontId="24" fillId="3" borderId="19" xfId="0" applyNumberFormat="1" applyFont="1" applyFill="1" applyBorder="1" applyAlignment="1">
      <alignment horizontal="center"/>
    </xf>
    <xf numFmtId="4" fontId="24" fillId="3" borderId="30" xfId="0" applyNumberFormat="1" applyFont="1" applyFill="1" applyBorder="1" applyAlignment="1">
      <alignment horizontal="center"/>
    </xf>
    <xf numFmtId="0" fontId="21" fillId="3" borderId="10" xfId="0" applyNumberFormat="1" applyFont="1" applyFill="1" applyBorder="1" applyAlignment="1">
      <alignment horizontal="left" vertical="center"/>
    </xf>
    <xf numFmtId="171" fontId="46" fillId="3" borderId="0" xfId="0" applyNumberFormat="1" applyFont="1" applyFill="1"/>
    <xf numFmtId="0" fontId="21" fillId="3" borderId="10" xfId="0" applyNumberFormat="1" applyFont="1" applyFill="1" applyBorder="1"/>
    <xf numFmtId="171" fontId="20" fillId="3" borderId="0" xfId="376" applyNumberFormat="1" applyFont="1" applyFill="1" applyAlignment="1">
      <alignment vertical="center"/>
    </xf>
    <xf numFmtId="166" fontId="24" fillId="3" borderId="23" xfId="0" applyNumberFormat="1" applyFont="1" applyFill="1" applyBorder="1"/>
    <xf numFmtId="166" fontId="24" fillId="3" borderId="32" xfId="0" applyNumberFormat="1" applyFont="1" applyFill="1" applyBorder="1"/>
    <xf numFmtId="166" fontId="24" fillId="3" borderId="39" xfId="380" applyNumberFormat="1" applyFont="1" applyFill="1" applyBorder="1"/>
    <xf numFmtId="4" fontId="24" fillId="3" borderId="23" xfId="0" applyNumberFormat="1" applyFont="1" applyFill="1" applyBorder="1"/>
    <xf numFmtId="171" fontId="47" fillId="3" borderId="0" xfId="0" applyNumberFormat="1" applyFont="1" applyFill="1"/>
    <xf numFmtId="0" fontId="47" fillId="3" borderId="0" xfId="0" applyFont="1" applyFill="1"/>
    <xf numFmtId="4" fontId="24" fillId="3" borderId="39" xfId="0" applyNumberFormat="1" applyFont="1" applyFill="1" applyBorder="1"/>
    <xf numFmtId="43" fontId="45" fillId="3" borderId="0" xfId="0" applyNumberFormat="1" applyFont="1" applyFill="1"/>
    <xf numFmtId="43" fontId="47" fillId="3" borderId="0" xfId="0" applyNumberFormat="1" applyFont="1" applyFill="1"/>
    <xf numFmtId="166" fontId="21" fillId="3" borderId="16" xfId="380" applyNumberFormat="1" applyFont="1" applyFill="1" applyBorder="1" applyAlignment="1">
      <alignment vertical="center"/>
    </xf>
    <xf numFmtId="4" fontId="21" fillId="3" borderId="20" xfId="0" applyNumberFormat="1" applyFont="1" applyFill="1" applyBorder="1" applyAlignment="1">
      <alignment vertical="center"/>
    </xf>
    <xf numFmtId="171" fontId="24" fillId="3" borderId="0" xfId="0" applyNumberFormat="1" applyFont="1" applyFill="1"/>
    <xf numFmtId="0" fontId="24" fillId="3" borderId="0" xfId="0" applyFont="1" applyFill="1"/>
    <xf numFmtId="166" fontId="21" fillId="3" borderId="2" xfId="380" applyNumberFormat="1" applyFont="1" applyFill="1" applyBorder="1"/>
    <xf numFmtId="166" fontId="21" fillId="3" borderId="28" xfId="380" applyNumberFormat="1" applyFont="1" applyFill="1" applyBorder="1"/>
    <xf numFmtId="166" fontId="21" fillId="3" borderId="13" xfId="380" applyNumberFormat="1" applyFont="1" applyFill="1" applyBorder="1"/>
    <xf numFmtId="166" fontId="21" fillId="3" borderId="8" xfId="380" applyNumberFormat="1" applyFont="1" applyFill="1" applyBorder="1" applyAlignment="1">
      <alignment vertical="center"/>
    </xf>
    <xf numFmtId="171" fontId="32" fillId="3" borderId="0" xfId="376" applyNumberFormat="1" applyFont="1" applyFill="1"/>
    <xf numFmtId="173" fontId="24" fillId="3" borderId="23" xfId="0" applyNumberFormat="1" applyFont="1" applyFill="1" applyBorder="1"/>
    <xf numFmtId="173" fontId="24" fillId="3" borderId="32" xfId="0" applyNumberFormat="1" applyFont="1" applyFill="1" applyBorder="1"/>
    <xf numFmtId="173" fontId="24" fillId="3" borderId="39" xfId="0" applyNumberFormat="1" applyFont="1" applyFill="1" applyBorder="1"/>
    <xf numFmtId="166" fontId="28" fillId="3" borderId="23" xfId="0" applyNumberFormat="1" applyFont="1" applyFill="1" applyBorder="1"/>
    <xf numFmtId="166" fontId="28" fillId="3" borderId="32" xfId="0" applyNumberFormat="1" applyFont="1" applyFill="1" applyBorder="1"/>
    <xf numFmtId="4" fontId="28" fillId="3" borderId="11" xfId="0" applyNumberFormat="1" applyFont="1" applyFill="1" applyBorder="1"/>
    <xf numFmtId="4" fontId="21" fillId="3" borderId="19" xfId="0" applyNumberFormat="1" applyFont="1" applyFill="1" applyBorder="1" applyAlignment="1">
      <alignment horizontal="center" vertical="top" wrapText="1"/>
    </xf>
    <xf numFmtId="0" fontId="21" fillId="3" borderId="28" xfId="0" applyFont="1" applyFill="1" applyBorder="1" applyAlignment="1">
      <alignment horizontal="center" vertical="center" wrapText="1"/>
    </xf>
    <xf numFmtId="0" fontId="20" fillId="3" borderId="0" xfId="0" applyFont="1" applyFill="1" applyAlignment="1">
      <alignment horizontal="center" vertical="top"/>
    </xf>
    <xf numFmtId="4" fontId="21" fillId="3" borderId="39" xfId="0" applyNumberFormat="1" applyFont="1" applyFill="1" applyBorder="1" applyAlignment="1">
      <alignment horizontal="center" vertical="top" wrapText="1"/>
    </xf>
    <xf numFmtId="4" fontId="21" fillId="3" borderId="24" xfId="0" applyNumberFormat="1" applyFont="1" applyFill="1" applyBorder="1" applyAlignment="1">
      <alignment horizontal="center" vertical="top" wrapText="1"/>
    </xf>
    <xf numFmtId="4" fontId="24" fillId="3" borderId="36" xfId="0" applyNumberFormat="1" applyFont="1" applyFill="1" applyBorder="1" applyAlignment="1">
      <alignment horizontal="center" vertical="top"/>
    </xf>
    <xf numFmtId="4" fontId="21" fillId="3" borderId="13" xfId="0" applyNumberFormat="1" applyFont="1" applyFill="1" applyBorder="1" applyAlignment="1">
      <alignment horizontal="center" vertical="top" wrapText="1"/>
    </xf>
    <xf numFmtId="4" fontId="24" fillId="3" borderId="39" xfId="0" applyNumberFormat="1" applyFont="1" applyFill="1" applyBorder="1" applyAlignment="1">
      <alignment horizontal="center" vertical="top"/>
    </xf>
    <xf numFmtId="4" fontId="24" fillId="3" borderId="24" xfId="0" applyNumberFormat="1" applyFont="1" applyFill="1" applyBorder="1" applyAlignment="1">
      <alignment horizontal="center" vertical="top"/>
    </xf>
    <xf numFmtId="4" fontId="21" fillId="3" borderId="41" xfId="0" applyNumberFormat="1" applyFont="1" applyFill="1" applyBorder="1" applyAlignment="1">
      <alignment horizontal="center" vertical="top" wrapText="1"/>
    </xf>
    <xf numFmtId="4" fontId="31" fillId="3" borderId="10" xfId="0" applyNumberFormat="1" applyFont="1" applyFill="1" applyBorder="1" applyAlignment="1">
      <alignment horizontal="center" vertical="top" wrapText="1"/>
    </xf>
    <xf numFmtId="4" fontId="21" fillId="3" borderId="42" xfId="0" applyNumberFormat="1" applyFont="1" applyFill="1" applyBorder="1" applyAlignment="1">
      <alignment horizontal="center" vertical="top" wrapText="1"/>
    </xf>
    <xf numFmtId="4" fontId="21" fillId="3" borderId="38" xfId="0" applyNumberFormat="1" applyFont="1" applyFill="1" applyBorder="1" applyAlignment="1">
      <alignment horizontal="center" vertical="top" wrapText="1"/>
    </xf>
    <xf numFmtId="166" fontId="21" fillId="3" borderId="5" xfId="380" applyNumberFormat="1" applyFont="1" applyFill="1" applyBorder="1" applyAlignment="1">
      <alignment vertical="center" wrapText="1"/>
    </xf>
    <xf numFmtId="166" fontId="21" fillId="3" borderId="4" xfId="380" applyNumberFormat="1" applyFont="1" applyFill="1" applyBorder="1" applyAlignment="1">
      <alignment vertical="center" wrapText="1"/>
    </xf>
    <xf numFmtId="166" fontId="24" fillId="3" borderId="43" xfId="380" applyNumberFormat="1" applyFont="1" applyFill="1" applyBorder="1" applyAlignment="1">
      <alignment vertical="center"/>
    </xf>
    <xf numFmtId="166" fontId="24" fillId="3" borderId="4" xfId="380" applyNumberFormat="1" applyFont="1" applyFill="1" applyBorder="1" applyAlignment="1">
      <alignment vertical="center"/>
    </xf>
    <xf numFmtId="164" fontId="21" fillId="3" borderId="4" xfId="380" applyNumberFormat="1" applyFont="1" applyFill="1" applyBorder="1" applyAlignment="1">
      <alignment vertical="center"/>
    </xf>
    <xf numFmtId="166" fontId="21" fillId="3" borderId="4" xfId="380" applyNumberFormat="1" applyFont="1" applyFill="1" applyBorder="1" applyAlignment="1">
      <alignment horizontal="justify" vertical="center" wrapText="1"/>
    </xf>
    <xf numFmtId="166" fontId="21" fillId="3" borderId="5" xfId="380" applyNumberFormat="1" applyFont="1" applyFill="1" applyBorder="1" applyAlignment="1">
      <alignment horizontal="center" vertical="center" wrapText="1"/>
    </xf>
    <xf numFmtId="166" fontId="24" fillId="3" borderId="4" xfId="380" applyNumberFormat="1" applyFont="1" applyFill="1" applyBorder="1" applyAlignment="1">
      <alignment horizontal="center" vertical="center" wrapText="1"/>
    </xf>
    <xf numFmtId="43" fontId="24" fillId="3" borderId="43" xfId="380" applyNumberFormat="1" applyFont="1" applyFill="1" applyBorder="1" applyAlignment="1">
      <alignment horizontal="center"/>
    </xf>
    <xf numFmtId="4" fontId="24" fillId="3" borderId="15" xfId="0" applyNumberFormat="1" applyFont="1" applyFill="1" applyBorder="1" applyAlignment="1">
      <alignment horizontal="center"/>
    </xf>
    <xf numFmtId="43" fontId="24" fillId="3" borderId="43" xfId="380" applyFont="1" applyFill="1" applyBorder="1"/>
    <xf numFmtId="0" fontId="22" fillId="3" borderId="0" xfId="0" applyFont="1" applyFill="1" applyBorder="1"/>
    <xf numFmtId="0" fontId="21" fillId="3" borderId="31" xfId="0" applyFont="1" applyFill="1" applyBorder="1" applyAlignment="1">
      <alignment horizontal="center" vertical="center" wrapText="1"/>
    </xf>
    <xf numFmtId="166" fontId="21" fillId="3" borderId="46" xfId="380" applyNumberFormat="1" applyFont="1" applyFill="1" applyBorder="1" applyAlignment="1">
      <alignment vertical="center"/>
    </xf>
    <xf numFmtId="166" fontId="24" fillId="3" borderId="33" xfId="380" applyNumberFormat="1" applyFont="1" applyFill="1" applyBorder="1" applyAlignment="1">
      <alignment vertical="center"/>
    </xf>
    <xf numFmtId="166" fontId="24" fillId="3" borderId="11" xfId="380" applyNumberFormat="1" applyFont="1" applyFill="1" applyBorder="1"/>
    <xf numFmtId="4" fontId="42" fillId="3" borderId="47" xfId="0" applyNumberFormat="1" applyFont="1" applyFill="1" applyBorder="1" applyAlignment="1">
      <alignment horizontal="center" vertical="center"/>
    </xf>
    <xf numFmtId="166" fontId="24" fillId="3" borderId="20" xfId="380" applyNumberFormat="1" applyFont="1" applyFill="1" applyBorder="1" applyAlignment="1">
      <alignment horizontal="center" vertical="center" wrapText="1"/>
    </xf>
    <xf numFmtId="43" fontId="24" fillId="3" borderId="20" xfId="380" applyNumberFormat="1" applyFont="1" applyFill="1" applyBorder="1" applyAlignment="1">
      <alignment horizontal="center" vertical="center" wrapText="1"/>
    </xf>
    <xf numFmtId="43" fontId="21" fillId="3" borderId="21" xfId="380" applyNumberFormat="1" applyFont="1" applyFill="1" applyBorder="1" applyAlignment="1">
      <alignment vertical="center"/>
    </xf>
    <xf numFmtId="43" fontId="24" fillId="3" borderId="33" xfId="380" applyNumberFormat="1" applyFont="1" applyFill="1" applyBorder="1" applyAlignment="1">
      <alignment horizontal="center"/>
    </xf>
    <xf numFmtId="166" fontId="24" fillId="3" borderId="11" xfId="380" applyNumberFormat="1" applyFont="1" applyFill="1" applyBorder="1" applyAlignment="1">
      <alignment horizontal="center"/>
    </xf>
    <xf numFmtId="4" fontId="24" fillId="3" borderId="21" xfId="0" applyNumberFormat="1" applyFont="1" applyFill="1" applyBorder="1" applyAlignment="1">
      <alignment horizontal="center"/>
    </xf>
    <xf numFmtId="175" fontId="22" fillId="3" borderId="0" xfId="0" applyNumberFormat="1" applyFont="1" applyFill="1" applyBorder="1"/>
    <xf numFmtId="175" fontId="22" fillId="3" borderId="45" xfId="0" applyNumberFormat="1" applyFont="1" applyFill="1" applyBorder="1"/>
    <xf numFmtId="166" fontId="22" fillId="3" borderId="0" xfId="0" applyNumberFormat="1" applyFont="1" applyFill="1" applyBorder="1"/>
    <xf numFmtId="0" fontId="20" fillId="3" borderId="9" xfId="0" applyFont="1" applyFill="1" applyBorder="1" applyAlignment="1">
      <alignment vertical="center"/>
    </xf>
    <xf numFmtId="0" fontId="20" fillId="3" borderId="9" xfId="0" applyFont="1" applyFill="1" applyBorder="1"/>
    <xf numFmtId="0" fontId="21" fillId="3" borderId="13" xfId="0" applyFont="1" applyFill="1" applyBorder="1" applyAlignment="1">
      <alignment horizontal="center" vertical="center" wrapText="1"/>
    </xf>
    <xf numFmtId="166" fontId="21" fillId="3" borderId="38" xfId="380" applyNumberFormat="1" applyFont="1" applyFill="1" applyBorder="1" applyAlignment="1">
      <alignment vertical="center"/>
    </xf>
    <xf numFmtId="43" fontId="24" fillId="3" borderId="10" xfId="380" applyFont="1" applyFill="1" applyBorder="1" applyAlignment="1">
      <alignment vertical="center"/>
    </xf>
    <xf numFmtId="0" fontId="32" fillId="3" borderId="0" xfId="0" applyFont="1" applyFill="1" applyBorder="1"/>
    <xf numFmtId="175" fontId="22" fillId="3" borderId="44" xfId="0" applyNumberFormat="1" applyFont="1" applyFill="1" applyBorder="1"/>
    <xf numFmtId="4" fontId="31" fillId="3" borderId="30" xfId="0" applyNumberFormat="1" applyFont="1" applyFill="1" applyBorder="1" applyAlignment="1">
      <alignment horizontal="center" vertical="top" wrapText="1"/>
    </xf>
    <xf numFmtId="176" fontId="24" fillId="3" borderId="14" xfId="0" applyNumberFormat="1" applyFont="1" applyFill="1" applyBorder="1" applyAlignment="1">
      <alignment horizontal="center" vertical="center" wrapText="1"/>
    </xf>
    <xf numFmtId="176" fontId="24" fillId="3" borderId="30" xfId="0" applyNumberFormat="1" applyFont="1" applyFill="1" applyBorder="1" applyAlignment="1">
      <alignment horizontal="center" vertical="center" wrapText="1"/>
    </xf>
    <xf numFmtId="4" fontId="21" fillId="3" borderId="21" xfId="0" applyNumberFormat="1" applyFont="1" applyFill="1" applyBorder="1" applyAlignment="1">
      <alignment horizontal="center" vertical="top" wrapText="1"/>
    </xf>
    <xf numFmtId="4" fontId="24" fillId="3" borderId="42" xfId="0" applyNumberFormat="1" applyFont="1" applyFill="1" applyBorder="1" applyAlignment="1">
      <alignment horizontal="center"/>
    </xf>
    <xf numFmtId="4" fontId="24" fillId="3" borderId="40" xfId="0" applyNumberFormat="1" applyFont="1" applyFill="1" applyBorder="1" applyAlignment="1">
      <alignment horizontal="center" vertical="center"/>
    </xf>
    <xf numFmtId="4" fontId="24" fillId="3" borderId="15" xfId="0" applyNumberFormat="1" applyFont="1" applyFill="1" applyBorder="1" applyAlignment="1">
      <alignment horizontal="center" vertical="center"/>
    </xf>
    <xf numFmtId="4" fontId="24" fillId="3" borderId="14" xfId="0" applyNumberFormat="1" applyFont="1" applyFill="1" applyBorder="1" applyAlignment="1">
      <alignment horizontal="center" vertical="center"/>
    </xf>
    <xf numFmtId="4" fontId="24" fillId="3" borderId="47" xfId="0" applyNumberFormat="1" applyFont="1" applyFill="1" applyBorder="1" applyAlignment="1">
      <alignment horizontal="center" vertical="center"/>
    </xf>
    <xf numFmtId="166" fontId="21" fillId="3" borderId="26" xfId="380" applyNumberFormat="1" applyFont="1" applyFill="1" applyBorder="1" applyAlignment="1">
      <alignment horizontal="center" vertical="center" wrapText="1"/>
    </xf>
    <xf numFmtId="166" fontId="21" fillId="3" borderId="48" xfId="380" applyNumberFormat="1" applyFont="1" applyFill="1" applyBorder="1" applyAlignment="1">
      <alignment vertical="center"/>
    </xf>
    <xf numFmtId="4" fontId="21" fillId="3" borderId="4" xfId="0" applyNumberFormat="1" applyFont="1" applyFill="1" applyBorder="1" applyAlignment="1">
      <alignment horizontal="justify" vertical="center" wrapText="1"/>
    </xf>
    <xf numFmtId="174" fontId="24" fillId="3" borderId="4" xfId="0" applyNumberFormat="1" applyFont="1" applyFill="1" applyBorder="1" applyAlignment="1">
      <alignment horizontal="center"/>
    </xf>
    <xf numFmtId="168" fontId="21" fillId="3" borderId="26" xfId="380" applyNumberFormat="1" applyFont="1" applyFill="1" applyBorder="1" applyAlignment="1">
      <alignment vertical="center" wrapText="1"/>
    </xf>
    <xf numFmtId="168" fontId="21" fillId="3" borderId="3" xfId="380" applyNumberFormat="1" applyFont="1" applyFill="1" applyBorder="1" applyAlignment="1">
      <alignment horizontal="right" vertical="center" wrapText="1"/>
    </xf>
    <xf numFmtId="168" fontId="21" fillId="3" borderId="20" xfId="380" applyNumberFormat="1" applyFont="1" applyFill="1" applyBorder="1" applyAlignment="1">
      <alignment vertical="center" wrapText="1"/>
    </xf>
    <xf numFmtId="168" fontId="21" fillId="3" borderId="1" xfId="380" applyNumberFormat="1" applyFont="1" applyFill="1" applyBorder="1" applyAlignment="1">
      <alignment horizontal="right" vertical="center" wrapText="1"/>
    </xf>
    <xf numFmtId="168" fontId="21" fillId="3" borderId="20" xfId="380" applyNumberFormat="1" applyFont="1" applyFill="1" applyBorder="1"/>
    <xf numFmtId="168" fontId="21" fillId="3" borderId="1" xfId="380" applyNumberFormat="1" applyFont="1" applyFill="1" applyBorder="1" applyAlignment="1">
      <alignment horizontal="right" vertical="center"/>
    </xf>
    <xf numFmtId="168" fontId="21" fillId="3" borderId="20" xfId="380" applyNumberFormat="1" applyFont="1" applyFill="1" applyBorder="1" applyAlignment="1">
      <alignment vertical="center"/>
    </xf>
    <xf numFmtId="168" fontId="21" fillId="3" borderId="4" xfId="380" applyNumberFormat="1" applyFont="1" applyFill="1" applyBorder="1" applyAlignment="1">
      <alignment horizontal="center" vertical="center" wrapText="1"/>
    </xf>
    <xf numFmtId="168" fontId="21" fillId="3" borderId="4" xfId="380" applyNumberFormat="1" applyFont="1" applyFill="1" applyBorder="1" applyAlignment="1">
      <alignment horizontal="right" vertical="center" wrapText="1"/>
    </xf>
    <xf numFmtId="168" fontId="21" fillId="3" borderId="31" xfId="380" applyNumberFormat="1" applyFont="1" applyFill="1" applyBorder="1" applyAlignment="1">
      <alignment vertical="center"/>
    </xf>
    <xf numFmtId="168" fontId="21" fillId="3" borderId="8" xfId="380" applyNumberFormat="1" applyFont="1" applyFill="1" applyBorder="1" applyAlignment="1">
      <alignment horizontal="center" vertical="center" wrapText="1"/>
    </xf>
    <xf numFmtId="168" fontId="21" fillId="3" borderId="26" xfId="380" applyNumberFormat="1" applyFont="1" applyFill="1" applyBorder="1" applyAlignment="1">
      <alignment vertical="center"/>
    </xf>
    <xf numFmtId="168" fontId="21" fillId="3" borderId="46" xfId="380" applyNumberFormat="1" applyFont="1" applyFill="1" applyBorder="1" applyAlignment="1">
      <alignment vertical="center"/>
    </xf>
    <xf numFmtId="168" fontId="21" fillId="3" borderId="7" xfId="380" applyNumberFormat="1" applyFont="1" applyFill="1" applyBorder="1" applyAlignment="1">
      <alignment horizontal="right" vertical="center" wrapText="1"/>
    </xf>
    <xf numFmtId="164" fontId="21" fillId="3" borderId="5" xfId="380" applyNumberFormat="1" applyFont="1" applyFill="1" applyBorder="1" applyAlignment="1">
      <alignment vertical="center"/>
    </xf>
    <xf numFmtId="166" fontId="21" fillId="3" borderId="4" xfId="0" applyNumberFormat="1" applyFont="1" applyFill="1" applyBorder="1" applyAlignment="1">
      <alignment vertical="center"/>
    </xf>
    <xf numFmtId="166" fontId="21" fillId="3" borderId="10" xfId="0" applyNumberFormat="1" applyFont="1" applyFill="1" applyBorder="1"/>
    <xf numFmtId="166" fontId="21" fillId="3" borderId="20" xfId="0" applyNumberFormat="1" applyFont="1" applyFill="1" applyBorder="1"/>
    <xf numFmtId="43" fontId="24" fillId="3" borderId="1" xfId="380" applyFont="1" applyFill="1" applyBorder="1" applyAlignment="1">
      <alignment vertical="center"/>
    </xf>
    <xf numFmtId="166" fontId="24" fillId="3" borderId="1" xfId="380" applyNumberFormat="1" applyFont="1" applyFill="1" applyBorder="1" applyAlignment="1">
      <alignment vertical="center"/>
    </xf>
    <xf numFmtId="166" fontId="24" fillId="3" borderId="21" xfId="380" applyNumberFormat="1" applyFont="1" applyFill="1" applyBorder="1" applyAlignment="1">
      <alignment vertical="center"/>
    </xf>
    <xf numFmtId="4" fontId="24" fillId="3" borderId="4" xfId="0" applyNumberFormat="1" applyFont="1" applyFill="1" applyBorder="1" applyAlignment="1">
      <alignment vertical="center"/>
    </xf>
    <xf numFmtId="43" fontId="24" fillId="3" borderId="21" xfId="380" applyFont="1" applyFill="1" applyBorder="1"/>
    <xf numFmtId="43" fontId="24" fillId="3" borderId="4" xfId="380" applyNumberFormat="1" applyFont="1" applyFill="1" applyBorder="1" applyAlignment="1">
      <alignment horizontal="center" vertical="center" wrapText="1"/>
    </xf>
    <xf numFmtId="4" fontId="21" fillId="3" borderId="49" xfId="0" applyNumberFormat="1" applyFont="1" applyFill="1" applyBorder="1" applyAlignment="1">
      <alignment horizontal="center" vertical="top" wrapText="1"/>
    </xf>
    <xf numFmtId="0" fontId="22" fillId="3" borderId="0" xfId="0" applyFont="1" applyFill="1" applyAlignment="1">
      <alignment vertical="center"/>
    </xf>
    <xf numFmtId="43" fontId="21" fillId="3" borderId="1" xfId="380" applyFont="1" applyFill="1" applyBorder="1" applyAlignment="1">
      <alignment horizontal="center" vertical="top"/>
    </xf>
    <xf numFmtId="0" fontId="21" fillId="3" borderId="1" xfId="0" applyFont="1" applyFill="1" applyBorder="1" applyAlignment="1">
      <alignment horizontal="center" vertical="top" wrapText="1"/>
    </xf>
    <xf numFmtId="0" fontId="21" fillId="3" borderId="10" xfId="0" applyFont="1" applyFill="1" applyBorder="1" applyAlignment="1">
      <alignment horizontal="justify" vertical="center" wrapText="1"/>
    </xf>
    <xf numFmtId="0" fontId="21" fillId="3" borderId="1" xfId="0" applyFont="1" applyFill="1" applyBorder="1" applyAlignment="1">
      <alignment horizontal="left" vertical="top" wrapText="1"/>
    </xf>
    <xf numFmtId="0" fontId="51" fillId="2" borderId="1" xfId="0" applyFont="1" applyFill="1" applyBorder="1" applyAlignment="1">
      <alignment vertical="center" wrapText="1"/>
    </xf>
    <xf numFmtId="0" fontId="21" fillId="3" borderId="17" xfId="0" applyFont="1" applyFill="1" applyBorder="1" applyAlignment="1">
      <alignment horizontal="justify" vertical="top" wrapText="1"/>
    </xf>
    <xf numFmtId="4" fontId="31" fillId="3" borderId="1" xfId="0" applyNumberFormat="1" applyFont="1" applyFill="1" applyBorder="1" applyAlignment="1">
      <alignment vertical="center" wrapText="1"/>
    </xf>
    <xf numFmtId="4" fontId="24" fillId="3" borderId="1" xfId="0" applyNumberFormat="1" applyFont="1" applyFill="1" applyBorder="1" applyAlignment="1">
      <alignment horizontal="left" vertical="center"/>
    </xf>
    <xf numFmtId="4" fontId="21" fillId="3" borderId="1" xfId="0" applyNumberFormat="1" applyFont="1" applyFill="1" applyBorder="1" applyAlignment="1">
      <alignment horizontal="center" vertical="center"/>
    </xf>
    <xf numFmtId="0" fontId="21" fillId="3" borderId="1" xfId="392" applyNumberFormat="1" applyFont="1" applyFill="1" applyBorder="1" applyAlignment="1">
      <alignment horizontal="center" vertical="top" wrapText="1"/>
    </xf>
    <xf numFmtId="166" fontId="21" fillId="3" borderId="1" xfId="391" applyNumberFormat="1" applyFont="1" applyFill="1" applyBorder="1" applyAlignment="1">
      <alignment horizontal="right" wrapText="1"/>
    </xf>
    <xf numFmtId="0" fontId="21" fillId="3" borderId="1" xfId="3" applyFont="1" applyFill="1" applyBorder="1" applyAlignment="1">
      <alignment vertical="center" wrapText="1"/>
    </xf>
    <xf numFmtId="0" fontId="21" fillId="3" borderId="1" xfId="0" applyFont="1" applyFill="1" applyBorder="1" applyAlignment="1">
      <alignment horizontal="right"/>
    </xf>
    <xf numFmtId="43" fontId="21" fillId="3" borderId="10" xfId="380" applyNumberFormat="1" applyFont="1" applyFill="1" applyBorder="1" applyAlignment="1">
      <alignment vertical="center"/>
    </xf>
    <xf numFmtId="43" fontId="21" fillId="3" borderId="7" xfId="380" applyFont="1" applyFill="1" applyBorder="1"/>
    <xf numFmtId="43" fontId="21" fillId="3" borderId="38" xfId="380" applyFont="1" applyFill="1" applyBorder="1"/>
    <xf numFmtId="164" fontId="21" fillId="3" borderId="7" xfId="380" applyNumberFormat="1" applyFont="1" applyFill="1" applyBorder="1" applyAlignment="1">
      <alignment horizontal="right" vertical="center" wrapText="1"/>
    </xf>
    <xf numFmtId="0" fontId="22" fillId="3" borderId="0" xfId="0" applyFont="1" applyFill="1" applyAlignment="1">
      <alignment horizontal="center" vertical="top"/>
    </xf>
    <xf numFmtId="0" fontId="22" fillId="3" borderId="0" xfId="0" applyFont="1" applyFill="1" applyBorder="1" applyAlignment="1">
      <alignment vertical="center"/>
    </xf>
    <xf numFmtId="171" fontId="22" fillId="3" borderId="0" xfId="0" applyNumberFormat="1" applyFont="1" applyFill="1" applyAlignment="1">
      <alignment horizontal="justify" vertical="center" wrapText="1"/>
    </xf>
    <xf numFmtId="0" fontId="22" fillId="3" borderId="0" xfId="0" applyFont="1" applyFill="1" applyAlignment="1">
      <alignment horizontal="justify" vertical="center" wrapText="1"/>
    </xf>
    <xf numFmtId="4" fontId="22" fillId="3" borderId="0" xfId="0" applyNumberFormat="1" applyFont="1" applyFill="1"/>
    <xf numFmtId="180" fontId="22" fillId="3" borderId="0" xfId="0" applyNumberFormat="1" applyFont="1" applyFill="1"/>
    <xf numFmtId="4" fontId="22" fillId="3" borderId="29" xfId="0" applyNumberFormat="1" applyFont="1" applyFill="1" applyBorder="1"/>
    <xf numFmtId="4" fontId="22" fillId="3" borderId="39" xfId="0" applyNumberFormat="1" applyFont="1" applyFill="1" applyBorder="1" applyAlignment="1">
      <alignment horizontal="center" vertical="top"/>
    </xf>
    <xf numFmtId="43" fontId="22" fillId="3" borderId="0" xfId="0" applyNumberFormat="1" applyFont="1" applyFill="1" applyAlignment="1">
      <alignment vertical="center"/>
    </xf>
    <xf numFmtId="4" fontId="22" fillId="3" borderId="0" xfId="0" applyNumberFormat="1" applyFont="1" applyFill="1" applyBorder="1"/>
    <xf numFmtId="0" fontId="22" fillId="3" borderId="45" xfId="0" applyFont="1" applyFill="1" applyBorder="1"/>
    <xf numFmtId="0" fontId="22" fillId="3" borderId="44" xfId="0" applyFont="1" applyFill="1" applyBorder="1" applyAlignment="1">
      <alignment vertical="center"/>
    </xf>
    <xf numFmtId="175" fontId="22" fillId="3" borderId="0" xfId="0" applyNumberFormat="1" applyFont="1" applyFill="1" applyAlignment="1">
      <alignment vertical="center"/>
    </xf>
    <xf numFmtId="0" fontId="22" fillId="3" borderId="44" xfId="0" applyFont="1" applyFill="1" applyBorder="1"/>
    <xf numFmtId="166" fontId="22" fillId="3" borderId="44" xfId="0" applyNumberFormat="1" applyFont="1" applyFill="1" applyBorder="1" applyAlignment="1">
      <alignment vertical="center"/>
    </xf>
    <xf numFmtId="166" fontId="22" fillId="3" borderId="0" xfId="0" applyNumberFormat="1" applyFont="1" applyFill="1" applyAlignment="1">
      <alignment vertical="center"/>
    </xf>
    <xf numFmtId="167" fontId="22" fillId="3" borderId="44" xfId="0" applyNumberFormat="1" applyFont="1" applyFill="1" applyBorder="1"/>
    <xf numFmtId="164" fontId="22" fillId="3" borderId="44" xfId="0" applyNumberFormat="1" applyFont="1" applyFill="1" applyBorder="1" applyAlignment="1">
      <alignment vertical="center"/>
    </xf>
    <xf numFmtId="175" fontId="22" fillId="3" borderId="44" xfId="0" applyNumberFormat="1" applyFont="1" applyFill="1" applyBorder="1" applyAlignment="1">
      <alignment vertical="center"/>
    </xf>
    <xf numFmtId="168" fontId="22" fillId="3" borderId="0" xfId="0" applyNumberFormat="1" applyFont="1" applyFill="1" applyBorder="1"/>
    <xf numFmtId="0" fontId="22" fillId="3" borderId="51" xfId="0" applyFont="1" applyFill="1" applyBorder="1"/>
    <xf numFmtId="168" fontId="22" fillId="3" borderId="9" xfId="0" applyNumberFormat="1" applyFont="1" applyFill="1" applyBorder="1" applyAlignment="1">
      <alignment vertical="center"/>
    </xf>
    <xf numFmtId="175" fontId="22" fillId="3" borderId="9" xfId="0" applyNumberFormat="1" applyFont="1" applyFill="1" applyBorder="1"/>
    <xf numFmtId="0" fontId="22" fillId="3" borderId="0" xfId="0" applyFont="1" applyFill="1" applyBorder="1" applyAlignment="1">
      <alignment horizontal="center" vertical="top"/>
    </xf>
    <xf numFmtId="168" fontId="22" fillId="3" borderId="50" xfId="0" applyNumberFormat="1" applyFont="1" applyFill="1" applyBorder="1" applyAlignment="1">
      <alignment vertical="center"/>
    </xf>
    <xf numFmtId="43" fontId="22" fillId="3" borderId="44" xfId="0" applyNumberFormat="1" applyFont="1" applyFill="1" applyBorder="1" applyAlignment="1">
      <alignment vertical="center"/>
    </xf>
    <xf numFmtId="0" fontId="22" fillId="3" borderId="9" xfId="0" applyFont="1" applyFill="1" applyBorder="1" applyAlignment="1">
      <alignment horizontal="center" vertical="top"/>
    </xf>
    <xf numFmtId="43" fontId="22" fillId="3" borderId="50" xfId="0" applyNumberFormat="1" applyFont="1" applyFill="1" applyBorder="1" applyAlignment="1">
      <alignment vertical="center"/>
    </xf>
    <xf numFmtId="43" fontId="22" fillId="3" borderId="9" xfId="0" applyNumberFormat="1" applyFont="1" applyFill="1" applyBorder="1" applyAlignment="1">
      <alignment vertical="center"/>
    </xf>
    <xf numFmtId="43" fontId="22" fillId="3" borderId="50" xfId="0" applyNumberFormat="1" applyFont="1" applyFill="1" applyBorder="1"/>
    <xf numFmtId="0" fontId="22" fillId="3" borderId="50" xfId="0" applyFont="1" applyFill="1" applyBorder="1" applyAlignment="1">
      <alignment vertical="center"/>
    </xf>
    <xf numFmtId="0" fontId="22" fillId="3" borderId="9" xfId="0" applyFont="1" applyFill="1" applyBorder="1" applyAlignment="1">
      <alignment vertical="center"/>
    </xf>
    <xf numFmtId="175" fontId="22" fillId="3" borderId="50" xfId="0" applyNumberFormat="1" applyFont="1" applyFill="1" applyBorder="1"/>
    <xf numFmtId="166" fontId="24" fillId="3" borderId="29" xfId="380" applyNumberFormat="1" applyFont="1" applyFill="1" applyBorder="1" applyAlignment="1">
      <alignment vertical="center"/>
    </xf>
    <xf numFmtId="166" fontId="24" fillId="3" borderId="25" xfId="380" applyNumberFormat="1" applyFont="1" applyFill="1" applyBorder="1" applyAlignment="1">
      <alignment vertical="center"/>
    </xf>
    <xf numFmtId="166" fontId="24" fillId="3" borderId="52" xfId="380" applyNumberFormat="1" applyFont="1" applyFill="1" applyBorder="1" applyAlignment="1">
      <alignment vertical="center"/>
    </xf>
    <xf numFmtId="43" fontId="24" fillId="3" borderId="29" xfId="380" applyNumberFormat="1" applyFont="1" applyFill="1" applyBorder="1" applyAlignment="1">
      <alignment horizontal="center"/>
    </xf>
    <xf numFmtId="43" fontId="24" fillId="3" borderId="23" xfId="380" applyNumberFormat="1" applyFont="1" applyFill="1" applyBorder="1" applyAlignment="1">
      <alignment horizontal="center"/>
    </xf>
    <xf numFmtId="43" fontId="21" fillId="3" borderId="4" xfId="380" applyNumberFormat="1" applyFont="1" applyFill="1" applyBorder="1" applyAlignment="1">
      <alignment horizontal="right" vertical="center" wrapText="1"/>
    </xf>
    <xf numFmtId="0" fontId="22" fillId="3" borderId="0" xfId="0" applyFont="1" applyFill="1"/>
    <xf numFmtId="0" fontId="31" fillId="3" borderId="1" xfId="0" applyFont="1" applyFill="1" applyBorder="1" applyAlignment="1">
      <alignment horizontal="left" vertical="top" wrapText="1"/>
    </xf>
    <xf numFmtId="0" fontId="21" fillId="3" borderId="1" xfId="0" applyFont="1" applyFill="1" applyBorder="1"/>
    <xf numFmtId="9" fontId="21" fillId="3" borderId="0" xfId="376" applyNumberFormat="1" applyFont="1" applyFill="1" applyAlignment="1">
      <alignment horizontal="left"/>
    </xf>
    <xf numFmtId="4" fontId="24" fillId="3" borderId="2" xfId="0" applyNumberFormat="1" applyFont="1" applyFill="1" applyBorder="1" applyAlignment="1">
      <alignment horizontal="center" vertical="top"/>
    </xf>
    <xf numFmtId="0" fontId="22" fillId="3" borderId="1" xfId="0" applyFont="1" applyFill="1" applyBorder="1" applyAlignment="1">
      <alignment vertical="top"/>
    </xf>
    <xf numFmtId="0" fontId="30" fillId="3" borderId="1" xfId="0" applyFont="1" applyFill="1" applyBorder="1" applyAlignment="1">
      <alignment horizontal="right" vertical="top"/>
    </xf>
    <xf numFmtId="43" fontId="21" fillId="3" borderId="1" xfId="0" applyNumberFormat="1" applyFont="1" applyFill="1" applyBorder="1" applyAlignment="1">
      <alignment horizontal="justify" vertical="top"/>
    </xf>
    <xf numFmtId="0" fontId="30" fillId="3" borderId="1" xfId="0" applyFont="1" applyFill="1" applyBorder="1" applyAlignment="1">
      <alignment vertical="top"/>
    </xf>
    <xf numFmtId="0" fontId="41" fillId="3" borderId="1" xfId="0" applyFont="1" applyFill="1" applyBorder="1" applyAlignment="1">
      <alignment horizontal="justify" vertical="top" wrapText="1"/>
    </xf>
    <xf numFmtId="43" fontId="30" fillId="3" borderId="1" xfId="380" applyFont="1" applyFill="1" applyBorder="1" applyAlignment="1">
      <alignment horizontal="right"/>
    </xf>
    <xf numFmtId="0" fontId="49" fillId="3" borderId="0" xfId="0" applyFont="1" applyFill="1"/>
    <xf numFmtId="0" fontId="21" fillId="3" borderId="1" xfId="350" applyFont="1" applyFill="1" applyBorder="1" applyAlignment="1">
      <alignment horizontal="justify" vertical="top"/>
    </xf>
    <xf numFmtId="0" fontId="24" fillId="3" borderId="1" xfId="0" applyFont="1" applyFill="1" applyBorder="1" applyAlignment="1">
      <alignment horizontal="justify" vertical="top"/>
    </xf>
    <xf numFmtId="0" fontId="14" fillId="2" borderId="1" xfId="0" applyFont="1" applyFill="1" applyBorder="1" applyAlignment="1">
      <alignment vertical="center"/>
    </xf>
    <xf numFmtId="0" fontId="15" fillId="2" borderId="1" xfId="0" applyFont="1" applyFill="1" applyBorder="1" applyAlignment="1">
      <alignment vertical="center" wrapText="1"/>
    </xf>
    <xf numFmtId="14" fontId="14" fillId="2" borderId="1" xfId="0" applyNumberFormat="1" applyFont="1" applyFill="1" applyBorder="1" applyAlignment="1">
      <alignment vertical="center"/>
    </xf>
    <xf numFmtId="0" fontId="21" fillId="3" borderId="1" xfId="0" applyFont="1" applyFill="1" applyBorder="1" applyAlignment="1">
      <alignment horizontal="center" vertical="center"/>
    </xf>
    <xf numFmtId="0" fontId="21" fillId="3" borderId="1" xfId="0" applyFont="1" applyFill="1" applyBorder="1" applyAlignment="1">
      <alignment vertical="top" wrapText="1"/>
    </xf>
    <xf numFmtId="0" fontId="30" fillId="3" borderId="1" xfId="0" applyFont="1" applyFill="1" applyBorder="1" applyAlignment="1">
      <alignment horizontal="right"/>
    </xf>
    <xf numFmtId="167" fontId="21" fillId="3" borderId="1" xfId="0" applyNumberFormat="1" applyFont="1" applyFill="1" applyBorder="1" applyAlignment="1">
      <alignment horizontal="justify" vertical="top" wrapText="1"/>
    </xf>
    <xf numFmtId="43" fontId="21" fillId="3" borderId="1" xfId="380" applyFont="1" applyFill="1" applyBorder="1" applyAlignment="1">
      <alignment horizontal="center" vertical="center" wrapText="1"/>
    </xf>
    <xf numFmtId="0" fontId="21" fillId="3" borderId="1" xfId="0" applyFont="1" applyFill="1" applyBorder="1" applyAlignment="1">
      <alignment horizontal="justify" vertical="top"/>
    </xf>
    <xf numFmtId="0" fontId="21" fillId="3" borderId="1" xfId="0" applyFont="1" applyFill="1" applyBorder="1" applyAlignment="1">
      <alignment horizontal="center" vertical="top"/>
    </xf>
    <xf numFmtId="0" fontId="21" fillId="3" borderId="1" xfId="0" applyFont="1" applyFill="1" applyBorder="1" applyAlignment="1">
      <alignment horizontal="justify" vertical="top" wrapText="1"/>
    </xf>
    <xf numFmtId="0" fontId="51" fillId="2" borderId="1" xfId="0" applyFont="1" applyFill="1" applyBorder="1" applyAlignment="1">
      <alignment vertical="center" wrapText="1"/>
    </xf>
    <xf numFmtId="167" fontId="21" fillId="3" borderId="1" xfId="0" applyNumberFormat="1" applyFont="1" applyFill="1" applyBorder="1" applyAlignment="1">
      <alignment horizontal="center" vertical="center" wrapText="1"/>
    </xf>
    <xf numFmtId="0" fontId="24" fillId="3" borderId="1" xfId="350" applyFont="1" applyFill="1" applyBorder="1" applyAlignment="1">
      <alignment horizontal="justify" vertical="top"/>
    </xf>
    <xf numFmtId="0" fontId="21" fillId="3" borderId="0" xfId="0" applyFont="1" applyFill="1" applyAlignment="1">
      <alignment horizontal="right"/>
    </xf>
    <xf numFmtId="185" fontId="24" fillId="3" borderId="15" xfId="0" applyNumberFormat="1" applyFont="1" applyFill="1" applyBorder="1" applyAlignment="1">
      <alignment horizontal="center"/>
    </xf>
    <xf numFmtId="173" fontId="21" fillId="3" borderId="1" xfId="380" applyNumberFormat="1" applyFont="1" applyFill="1" applyBorder="1" applyAlignment="1">
      <alignment vertical="center"/>
    </xf>
    <xf numFmtId="173" fontId="24" fillId="3" borderId="1" xfId="380" applyNumberFormat="1" applyFont="1" applyFill="1" applyBorder="1" applyAlignment="1">
      <alignment vertical="center"/>
    </xf>
    <xf numFmtId="184" fontId="21" fillId="3" borderId="5" xfId="380" applyNumberFormat="1" applyFont="1" applyFill="1" applyBorder="1" applyAlignment="1">
      <alignment vertical="center"/>
    </xf>
    <xf numFmtId="0" fontId="61" fillId="2" borderId="1" xfId="0" applyFont="1" applyFill="1" applyBorder="1" applyAlignment="1">
      <alignment vertical="center"/>
    </xf>
    <xf numFmtId="0" fontId="21" fillId="3" borderId="0" xfId="0" applyFont="1" applyFill="1" applyAlignment="1">
      <alignment horizontal="justify" vertical="center" wrapText="1"/>
    </xf>
    <xf numFmtId="4" fontId="21" fillId="3" borderId="4" xfId="0" applyNumberFormat="1" applyFont="1" applyFill="1" applyBorder="1" applyAlignment="1">
      <alignment horizontal="justify" vertical="top" wrapText="1"/>
    </xf>
    <xf numFmtId="4" fontId="31" fillId="3" borderId="1" xfId="0" applyNumberFormat="1" applyFont="1" applyFill="1" applyBorder="1" applyAlignment="1">
      <alignment vertical="top" wrapText="1"/>
    </xf>
    <xf numFmtId="4" fontId="21" fillId="3" borderId="1" xfId="0" applyNumberFormat="1" applyFont="1" applyFill="1" applyBorder="1" applyAlignment="1">
      <alignment horizontal="right" vertical="center" wrapText="1"/>
    </xf>
    <xf numFmtId="9" fontId="55" fillId="3" borderId="0" xfId="376" applyNumberFormat="1" applyFont="1" applyFill="1" applyAlignment="1">
      <alignment horizontal="left"/>
    </xf>
    <xf numFmtId="0" fontId="56" fillId="3" borderId="0" xfId="0" applyFont="1" applyFill="1"/>
    <xf numFmtId="0" fontId="55" fillId="3" borderId="1" xfId="0" applyFont="1" applyFill="1" applyBorder="1" applyAlignment="1">
      <alignment horizontal="justify" vertical="center" wrapText="1"/>
    </xf>
    <xf numFmtId="0" fontId="21" fillId="3" borderId="8"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3" xfId="0" applyFont="1" applyFill="1" applyBorder="1" applyAlignment="1">
      <alignment horizontal="center" vertical="top" wrapText="1"/>
    </xf>
    <xf numFmtId="0" fontId="21" fillId="3" borderId="2" xfId="0" applyFont="1" applyFill="1" applyBorder="1" applyAlignment="1">
      <alignment horizontal="justify" vertical="center" wrapText="1"/>
    </xf>
    <xf numFmtId="0" fontId="21" fillId="3" borderId="2" xfId="3" applyFont="1" applyFill="1" applyBorder="1" applyAlignment="1">
      <alignment horizontal="center" vertical="center" wrapText="1"/>
    </xf>
    <xf numFmtId="0" fontId="21" fillId="3" borderId="3" xfId="0" applyFont="1" applyFill="1" applyBorder="1" applyAlignment="1">
      <alignment horizontal="justify" vertical="center" wrapText="1"/>
    </xf>
    <xf numFmtId="4" fontId="21" fillId="3" borderId="2" xfId="0" applyNumberFormat="1" applyFont="1" applyFill="1" applyBorder="1" applyAlignment="1">
      <alignment horizontal="justify" vertical="center" wrapText="1"/>
    </xf>
    <xf numFmtId="4" fontId="21" fillId="3" borderId="3" xfId="0" applyNumberFormat="1" applyFont="1" applyFill="1" applyBorder="1" applyAlignment="1">
      <alignment horizontal="justify" vertical="center" wrapText="1"/>
    </xf>
    <xf numFmtId="4" fontId="21" fillId="3" borderId="10" xfId="0" applyNumberFormat="1" applyFont="1" applyFill="1" applyBorder="1" applyAlignment="1">
      <alignment horizontal="center" vertical="top" wrapText="1"/>
    </xf>
    <xf numFmtId="0" fontId="21" fillId="3" borderId="2" xfId="3" applyFont="1" applyFill="1" applyBorder="1" applyAlignment="1">
      <alignment horizontal="justify" vertical="center" wrapText="1"/>
    </xf>
    <xf numFmtId="4" fontId="24" fillId="3" borderId="1" xfId="0" applyNumberFormat="1" applyFont="1" applyFill="1" applyBorder="1" applyAlignment="1">
      <alignment horizontal="center"/>
    </xf>
    <xf numFmtId="4" fontId="24" fillId="3" borderId="4" xfId="0" applyNumberFormat="1" applyFont="1" applyFill="1" applyBorder="1" applyAlignment="1">
      <alignment horizontal="center"/>
    </xf>
    <xf numFmtId="4" fontId="24" fillId="3" borderId="2" xfId="0" applyNumberFormat="1" applyFont="1" applyFill="1" applyBorder="1" applyAlignment="1">
      <alignment horizontal="justify" vertical="top" wrapText="1"/>
    </xf>
    <xf numFmtId="0" fontId="24" fillId="3" borderId="1" xfId="0" applyFont="1" applyFill="1" applyBorder="1" applyAlignment="1">
      <alignment horizontal="center" vertical="center" wrapText="1"/>
    </xf>
    <xf numFmtId="4" fontId="21" fillId="3" borderId="1" xfId="3" applyNumberFormat="1" applyFont="1" applyFill="1" applyBorder="1" applyAlignment="1">
      <alignment horizontal="left"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1" fillId="3" borderId="1" xfId="0" applyNumberFormat="1" applyFont="1" applyFill="1" applyBorder="1" applyAlignment="1">
      <alignment horizontal="center" vertical="center"/>
    </xf>
    <xf numFmtId="4" fontId="21" fillId="3" borderId="1" xfId="0" applyNumberFormat="1" applyFont="1" applyFill="1" applyBorder="1" applyAlignment="1">
      <alignment horizontal="justify" vertical="center" wrapText="1"/>
    </xf>
    <xf numFmtId="0" fontId="21" fillId="3" borderId="1" xfId="0" applyFont="1" applyFill="1" applyBorder="1" applyAlignment="1">
      <alignment horizontal="justify" vertical="center"/>
    </xf>
    <xf numFmtId="0" fontId="21" fillId="3" borderId="1" xfId="90" applyFont="1" applyFill="1" applyBorder="1" applyAlignment="1">
      <alignment horizontal="center" vertical="center" wrapText="1"/>
    </xf>
    <xf numFmtId="0" fontId="21" fillId="3" borderId="1" xfId="90" applyFont="1" applyFill="1" applyBorder="1" applyAlignment="1">
      <alignment horizontal="justify" vertical="center" wrapText="1"/>
    </xf>
    <xf numFmtId="178" fontId="24" fillId="3" borderId="29" xfId="0" applyNumberFormat="1" applyFont="1" applyFill="1" applyBorder="1"/>
    <xf numFmtId="184" fontId="24" fillId="3" borderId="29" xfId="0" applyNumberFormat="1" applyFont="1" applyFill="1" applyBorder="1"/>
    <xf numFmtId="179" fontId="21" fillId="3" borderId="4" xfId="0" applyNumberFormat="1" applyFont="1" applyFill="1" applyBorder="1" applyAlignment="1">
      <alignment vertical="center"/>
    </xf>
    <xf numFmtId="179" fontId="21" fillId="3" borderId="5" xfId="380" applyNumberFormat="1" applyFont="1" applyFill="1" applyBorder="1" applyAlignment="1">
      <alignment vertical="center"/>
    </xf>
    <xf numFmtId="179" fontId="24" fillId="3" borderId="4" xfId="0" applyNumberFormat="1" applyFont="1" applyFill="1" applyBorder="1" applyAlignment="1">
      <alignment horizontal="center"/>
    </xf>
    <xf numFmtId="173" fontId="21" fillId="3" borderId="5" xfId="380" applyNumberFormat="1" applyFont="1" applyFill="1" applyBorder="1" applyAlignment="1">
      <alignment vertical="center"/>
    </xf>
    <xf numFmtId="4" fontId="41" fillId="3" borderId="3" xfId="0" applyNumberFormat="1" applyFont="1" applyFill="1" applyBorder="1" applyAlignment="1">
      <alignment vertical="top" wrapText="1"/>
    </xf>
    <xf numFmtId="4" fontId="21" fillId="3" borderId="3" xfId="0" applyNumberFormat="1" applyFont="1" applyFill="1" applyBorder="1" applyAlignment="1">
      <alignment horizontal="right" vertical="center" wrapText="1"/>
    </xf>
    <xf numFmtId="4" fontId="41" fillId="3" borderId="2" xfId="0" applyNumberFormat="1" applyFont="1" applyFill="1" applyBorder="1" applyAlignment="1">
      <alignment vertical="top" wrapText="1"/>
    </xf>
    <xf numFmtId="4" fontId="21" fillId="3" borderId="2" xfId="0" applyNumberFormat="1" applyFont="1" applyFill="1" applyBorder="1" applyAlignment="1">
      <alignment horizontal="right" vertical="center" wrapText="1"/>
    </xf>
    <xf numFmtId="0" fontId="55" fillId="3" borderId="3" xfId="0" applyFont="1" applyFill="1" applyBorder="1" applyAlignment="1">
      <alignment horizontal="justify" vertical="top"/>
    </xf>
    <xf numFmtId="0" fontId="55" fillId="3" borderId="2" xfId="0" applyFont="1" applyFill="1" applyBorder="1" applyAlignment="1">
      <alignment horizontal="justify" vertical="top"/>
    </xf>
    <xf numFmtId="4" fontId="24" fillId="3" borderId="1" xfId="0" applyNumberFormat="1" applyFont="1" applyFill="1" applyBorder="1" applyAlignment="1">
      <alignment horizontal="center" vertical="top"/>
    </xf>
    <xf numFmtId="0" fontId="24" fillId="3" borderId="1" xfId="0" applyNumberFormat="1" applyFont="1" applyFill="1" applyBorder="1" applyAlignment="1">
      <alignment horizontal="center" vertical="top"/>
    </xf>
    <xf numFmtId="0" fontId="21" fillId="3" borderId="1" xfId="0" applyNumberFormat="1" applyFont="1" applyFill="1" applyBorder="1" applyAlignment="1">
      <alignment horizontal="center" vertical="top"/>
    </xf>
    <xf numFmtId="4" fontId="31" fillId="3" borderId="2" xfId="0" applyNumberFormat="1" applyFont="1" applyFill="1" applyBorder="1" applyAlignment="1">
      <alignment vertical="top" wrapText="1"/>
    </xf>
    <xf numFmtId="0" fontId="20" fillId="2" borderId="1" xfId="0" applyFont="1" applyFill="1" applyBorder="1" applyAlignment="1">
      <alignment vertical="center"/>
    </xf>
    <xf numFmtId="164" fontId="21" fillId="3" borderId="1" xfId="380" applyNumberFormat="1" applyFont="1" applyFill="1" applyBorder="1" applyAlignment="1">
      <alignment horizontal="center" vertical="center" wrapText="1"/>
    </xf>
    <xf numFmtId="166" fontId="21" fillId="3" borderId="2" xfId="380" applyNumberFormat="1" applyFont="1" applyFill="1" applyBorder="1" applyAlignment="1">
      <alignment horizontal="center" vertical="center" wrapText="1"/>
    </xf>
    <xf numFmtId="168" fontId="21" fillId="3" borderId="2" xfId="380" applyNumberFormat="1" applyFont="1" applyFill="1" applyBorder="1" applyAlignment="1">
      <alignment horizontal="center" vertical="center" wrapText="1"/>
    </xf>
    <xf numFmtId="166" fontId="21" fillId="3" borderId="8" xfId="380" applyNumberFormat="1" applyFont="1" applyFill="1" applyBorder="1" applyAlignment="1">
      <alignment horizontal="center" vertical="center" wrapText="1"/>
    </xf>
    <xf numFmtId="168" fontId="21" fillId="3" borderId="4" xfId="380" applyNumberFormat="1" applyFont="1" applyFill="1" applyBorder="1" applyAlignment="1">
      <alignment vertical="center"/>
    </xf>
    <xf numFmtId="164" fontId="24" fillId="3" borderId="29" xfId="380" applyNumberFormat="1" applyFont="1" applyFill="1" applyBorder="1" applyAlignment="1">
      <alignment vertical="center"/>
    </xf>
    <xf numFmtId="166" fontId="21" fillId="3" borderId="3" xfId="380" applyNumberFormat="1" applyFont="1" applyFill="1" applyBorder="1" applyAlignment="1">
      <alignment horizontal="justify" vertical="center" wrapText="1"/>
    </xf>
    <xf numFmtId="43" fontId="21" fillId="3" borderId="4" xfId="380" applyNumberFormat="1" applyFont="1" applyFill="1" applyBorder="1" applyAlignment="1">
      <alignment horizontal="center" vertical="center" wrapText="1"/>
    </xf>
    <xf numFmtId="43" fontId="21" fillId="3" borderId="20" xfId="380" applyNumberFormat="1" applyFont="1" applyFill="1" applyBorder="1" applyAlignment="1">
      <alignment horizontal="center" vertical="center" wrapText="1"/>
    </xf>
    <xf numFmtId="43" fontId="24" fillId="3" borderId="20" xfId="380" applyNumberFormat="1" applyFont="1" applyFill="1" applyBorder="1" applyAlignment="1">
      <alignment vertical="center"/>
    </xf>
    <xf numFmtId="43" fontId="24" fillId="3" borderId="1" xfId="380" applyNumberFormat="1" applyFont="1" applyFill="1" applyBorder="1" applyAlignment="1">
      <alignment vertical="center"/>
    </xf>
    <xf numFmtId="43" fontId="24" fillId="3" borderId="4" xfId="380" applyNumberFormat="1" applyFont="1" applyFill="1" applyBorder="1" applyAlignment="1">
      <alignment vertical="center"/>
    </xf>
    <xf numFmtId="166" fontId="21" fillId="3" borderId="6" xfId="380" applyNumberFormat="1" applyFont="1" applyFill="1" applyBorder="1" applyAlignment="1">
      <alignment horizontal="center" vertical="center" wrapText="1"/>
    </xf>
    <xf numFmtId="43" fontId="21" fillId="3" borderId="48" xfId="380" applyNumberFormat="1" applyFont="1" applyFill="1" applyBorder="1" applyAlignment="1">
      <alignment horizontal="right" vertical="center"/>
    </xf>
    <xf numFmtId="179" fontId="21" fillId="3" borderId="3" xfId="384" applyNumberFormat="1" applyFont="1" applyFill="1" applyBorder="1" applyAlignment="1">
      <alignment horizontal="center" vertical="center" wrapText="1"/>
    </xf>
    <xf numFmtId="185" fontId="21" fillId="3" borderId="3" xfId="384" applyNumberFormat="1" applyFont="1" applyFill="1" applyBorder="1" applyAlignment="1">
      <alignment horizontal="center" vertical="center" wrapText="1"/>
    </xf>
    <xf numFmtId="179" fontId="21" fillId="3" borderId="3" xfId="384" applyNumberFormat="1" applyFont="1" applyFill="1" applyBorder="1" applyAlignment="1">
      <alignment vertical="center" wrapText="1"/>
    </xf>
    <xf numFmtId="179" fontId="21" fillId="3" borderId="1" xfId="384" applyNumberFormat="1" applyFont="1" applyFill="1" applyBorder="1" applyAlignment="1">
      <alignment horizontal="center" vertical="center" wrapText="1"/>
    </xf>
    <xf numFmtId="185" fontId="21" fillId="3" borderId="1" xfId="384" applyNumberFormat="1" applyFont="1" applyFill="1" applyBorder="1" applyAlignment="1">
      <alignment horizontal="center" vertical="center" wrapText="1"/>
    </xf>
    <xf numFmtId="179" fontId="21" fillId="3" borderId="1" xfId="384" applyNumberFormat="1" applyFont="1" applyFill="1" applyBorder="1" applyAlignment="1">
      <alignment vertical="center" wrapText="1"/>
    </xf>
    <xf numFmtId="177" fontId="21" fillId="3" borderId="1" xfId="384" applyNumberFormat="1" applyFont="1" applyFill="1" applyBorder="1" applyAlignment="1">
      <alignment horizontal="center" vertical="center" wrapText="1"/>
    </xf>
    <xf numFmtId="179" fontId="21" fillId="3" borderId="1" xfId="384" applyNumberFormat="1" applyFont="1" applyFill="1" applyBorder="1" applyAlignment="1">
      <alignment horizontal="right" vertical="center" wrapText="1"/>
    </xf>
    <xf numFmtId="179" fontId="21" fillId="3" borderId="20" xfId="0" applyNumberFormat="1" applyFont="1" applyFill="1" applyBorder="1" applyAlignment="1">
      <alignment vertical="center"/>
    </xf>
    <xf numFmtId="166" fontId="24" fillId="3" borderId="29" xfId="0" applyNumberFormat="1" applyFont="1" applyFill="1" applyBorder="1"/>
    <xf numFmtId="179" fontId="24" fillId="3" borderId="1" xfId="0" applyNumberFormat="1" applyFont="1" applyFill="1" applyBorder="1" applyAlignment="1">
      <alignment horizontal="center"/>
    </xf>
    <xf numFmtId="172" fontId="21" fillId="3" borderId="26" xfId="0" applyNumberFormat="1" applyFont="1" applyFill="1" applyBorder="1" applyAlignment="1">
      <alignment vertical="center"/>
    </xf>
    <xf numFmtId="177" fontId="21" fillId="3" borderId="1" xfId="380" applyNumberFormat="1" applyFont="1" applyFill="1" applyBorder="1" applyAlignment="1">
      <alignment horizontal="right" vertical="center" wrapText="1"/>
    </xf>
    <xf numFmtId="172" fontId="21" fillId="3" borderId="31" xfId="0" applyNumberFormat="1" applyFont="1" applyFill="1" applyBorder="1" applyAlignment="1">
      <alignment vertical="center"/>
    </xf>
    <xf numFmtId="4" fontId="21" fillId="3" borderId="3" xfId="384" applyNumberFormat="1" applyFont="1" applyFill="1" applyBorder="1" applyAlignment="1">
      <alignment horizontal="center" vertical="center" wrapText="1"/>
    </xf>
    <xf numFmtId="172" fontId="21" fillId="3" borderId="31" xfId="0" applyNumberFormat="1" applyFont="1" applyFill="1" applyBorder="1" applyAlignment="1">
      <alignment horizontal="center" vertical="center"/>
    </xf>
    <xf numFmtId="179" fontId="24" fillId="3" borderId="29" xfId="380" applyNumberFormat="1" applyFont="1" applyFill="1" applyBorder="1"/>
    <xf numFmtId="185" fontId="21" fillId="3" borderId="5" xfId="0" applyNumberFormat="1" applyFont="1" applyFill="1" applyBorder="1" applyAlignment="1">
      <alignment vertical="center"/>
    </xf>
    <xf numFmtId="185" fontId="21" fillId="3" borderId="4" xfId="0" applyNumberFormat="1" applyFont="1" applyFill="1" applyBorder="1" applyAlignment="1">
      <alignment vertical="center"/>
    </xf>
    <xf numFmtId="43" fontId="21" fillId="3" borderId="4" xfId="380" applyNumberFormat="1" applyFont="1" applyFill="1" applyBorder="1" applyAlignment="1">
      <alignment horizontal="right" vertical="center"/>
    </xf>
    <xf numFmtId="174" fontId="21" fillId="3" borderId="4" xfId="0" applyNumberFormat="1" applyFont="1" applyFill="1" applyBorder="1" applyAlignment="1">
      <alignment vertical="center"/>
    </xf>
    <xf numFmtId="184" fontId="21" fillId="3" borderId="4" xfId="380" applyNumberFormat="1" applyFont="1" applyFill="1" applyBorder="1" applyAlignment="1">
      <alignment vertical="center"/>
    </xf>
    <xf numFmtId="172" fontId="21" fillId="3" borderId="4" xfId="380" applyNumberFormat="1" applyFont="1" applyFill="1" applyBorder="1" applyAlignment="1">
      <alignment vertical="center"/>
    </xf>
    <xf numFmtId="172" fontId="24" fillId="3" borderId="4" xfId="380" applyNumberFormat="1" applyFont="1" applyFill="1" applyBorder="1" applyAlignment="1">
      <alignment vertical="center"/>
    </xf>
    <xf numFmtId="172" fontId="21" fillId="3" borderId="8" xfId="380" applyNumberFormat="1" applyFont="1" applyFill="1" applyBorder="1" applyAlignment="1">
      <alignment vertical="center"/>
    </xf>
    <xf numFmtId="184" fontId="24" fillId="3" borderId="29" xfId="380" applyNumberFormat="1" applyFont="1" applyFill="1" applyBorder="1"/>
    <xf numFmtId="178" fontId="24" fillId="3" borderId="29" xfId="380" applyNumberFormat="1" applyFont="1" applyFill="1" applyBorder="1"/>
    <xf numFmtId="164" fontId="24" fillId="3" borderId="43" xfId="380" applyNumberFormat="1" applyFont="1" applyFill="1" applyBorder="1"/>
    <xf numFmtId="164" fontId="24" fillId="3" borderId="29" xfId="380" applyNumberFormat="1" applyFont="1" applyFill="1" applyBorder="1"/>
    <xf numFmtId="4" fontId="21" fillId="3" borderId="4" xfId="0" applyNumberFormat="1" applyFont="1" applyFill="1" applyBorder="1" applyAlignment="1">
      <alignment horizontal="center" vertical="top" wrapText="1"/>
    </xf>
    <xf numFmtId="9" fontId="21" fillId="3" borderId="1" xfId="376" applyFont="1" applyFill="1" applyBorder="1" applyAlignment="1">
      <alignment horizontal="center" vertical="top" wrapText="1"/>
    </xf>
    <xf numFmtId="0" fontId="21" fillId="3" borderId="3" xfId="0" applyFont="1" applyFill="1" applyBorder="1" applyAlignment="1">
      <alignment horizontal="center" vertical="top" wrapText="1"/>
    </xf>
    <xf numFmtId="4" fontId="21" fillId="3" borderId="1" xfId="90" applyNumberFormat="1" applyFont="1" applyFill="1" applyBorder="1" applyAlignment="1">
      <alignment horizontal="justify" vertical="top" wrapText="1"/>
    </xf>
    <xf numFmtId="43" fontId="21" fillId="3" borderId="3" xfId="380" applyFont="1" applyFill="1" applyBorder="1" applyAlignment="1">
      <alignment horizontal="center" vertical="top"/>
    </xf>
    <xf numFmtId="171" fontId="21" fillId="3" borderId="1" xfId="376" applyNumberFormat="1" applyFont="1" applyFill="1" applyBorder="1" applyAlignment="1">
      <alignment horizontal="center" vertical="top" wrapText="1"/>
    </xf>
    <xf numFmtId="4" fontId="21" fillId="3" borderId="1" xfId="90" applyNumberFormat="1" applyFont="1" applyFill="1" applyBorder="1" applyAlignment="1">
      <alignment horizontal="center" vertical="top" wrapText="1"/>
    </xf>
    <xf numFmtId="166" fontId="21" fillId="3" borderId="1" xfId="390" applyNumberFormat="1" applyFont="1" applyFill="1" applyBorder="1" applyAlignment="1">
      <alignment horizontal="center" vertical="top" wrapText="1"/>
    </xf>
    <xf numFmtId="0" fontId="32" fillId="3" borderId="0" xfId="1503" applyFont="1" applyFill="1" applyAlignment="1">
      <alignment horizontal="justify" vertical="top" wrapText="1"/>
    </xf>
    <xf numFmtId="10" fontId="21" fillId="3" borderId="1" xfId="0" applyNumberFormat="1" applyFont="1" applyFill="1" applyBorder="1" applyAlignment="1">
      <alignment vertical="top"/>
    </xf>
    <xf numFmtId="10" fontId="21" fillId="3" borderId="1" xfId="0" applyNumberFormat="1" applyFont="1" applyFill="1" applyBorder="1" applyAlignment="1">
      <alignment horizontal="center" vertical="top" wrapText="1"/>
    </xf>
    <xf numFmtId="171" fontId="21" fillId="3" borderId="1" xfId="376" applyNumberFormat="1" applyFont="1" applyFill="1" applyBorder="1" applyAlignment="1">
      <alignment vertical="top" wrapText="1"/>
    </xf>
    <xf numFmtId="166" fontId="21" fillId="3" borderId="2" xfId="380" applyNumberFormat="1" applyFont="1" applyFill="1" applyBorder="1" applyAlignment="1">
      <alignment horizontal="center" vertical="top"/>
    </xf>
    <xf numFmtId="166" fontId="21" fillId="3" borderId="1" xfId="380" applyNumberFormat="1" applyFont="1" applyFill="1" applyBorder="1" applyAlignment="1">
      <alignment horizontal="center" vertical="top"/>
    </xf>
    <xf numFmtId="4" fontId="21" fillId="3" borderId="2" xfId="0" applyNumberFormat="1" applyFont="1" applyFill="1" applyBorder="1" applyAlignment="1">
      <alignment horizontal="center" vertical="top"/>
    </xf>
    <xf numFmtId="4" fontId="21" fillId="3" borderId="1" xfId="0" applyNumberFormat="1" applyFont="1" applyFill="1" applyBorder="1" applyAlignment="1">
      <alignment horizontal="center" vertical="top"/>
    </xf>
    <xf numFmtId="4" fontId="62" fillId="3" borderId="1" xfId="0" applyNumberFormat="1" applyFont="1" applyFill="1" applyBorder="1" applyAlignment="1">
      <alignment horizontal="justify" vertical="top" wrapText="1"/>
    </xf>
    <xf numFmtId="0" fontId="21" fillId="3" borderId="2" xfId="0" applyNumberFormat="1" applyFont="1" applyFill="1" applyBorder="1" applyAlignment="1">
      <alignment horizontal="center" vertical="top"/>
    </xf>
    <xf numFmtId="0" fontId="21" fillId="3" borderId="2" xfId="0" applyFont="1" applyFill="1" applyBorder="1" applyAlignment="1">
      <alignment horizontal="center" vertical="top" wrapText="1"/>
    </xf>
    <xf numFmtId="0" fontId="62" fillId="3" borderId="1" xfId="0" applyFont="1" applyFill="1" applyBorder="1" applyAlignment="1">
      <alignment horizontal="justify" vertical="top" wrapText="1"/>
    </xf>
    <xf numFmtId="4" fontId="62" fillId="3" borderId="4" xfId="0" applyNumberFormat="1" applyFont="1" applyFill="1" applyBorder="1" applyAlignment="1">
      <alignment horizontal="justify" vertical="top" wrapText="1"/>
    </xf>
    <xf numFmtId="170" fontId="21" fillId="3" borderId="1" xfId="380" applyNumberFormat="1" applyFont="1" applyFill="1" applyBorder="1" applyAlignment="1">
      <alignment horizontal="center" vertical="top" wrapText="1"/>
    </xf>
    <xf numFmtId="0" fontId="62" fillId="3" borderId="1" xfId="0" applyFont="1" applyFill="1" applyBorder="1" applyAlignment="1">
      <alignment horizontal="center" vertical="top" wrapText="1"/>
    </xf>
    <xf numFmtId="43" fontId="21" fillId="3" borderId="3" xfId="380" applyFont="1" applyFill="1" applyBorder="1" applyAlignment="1">
      <alignment horizontal="justify" vertical="top" wrapText="1"/>
    </xf>
    <xf numFmtId="167" fontId="21" fillId="3" borderId="1" xfId="0" applyNumberFormat="1" applyFont="1" applyFill="1" applyBorder="1" applyAlignment="1">
      <alignment horizontal="center" vertical="top" wrapText="1"/>
    </xf>
    <xf numFmtId="43" fontId="21" fillId="3" borderId="10" xfId="380" applyFont="1" applyFill="1" applyBorder="1" applyAlignment="1">
      <alignment horizontal="center" vertical="top" wrapText="1"/>
    </xf>
    <xf numFmtId="167" fontId="21" fillId="3" borderId="2" xfId="0" applyNumberFormat="1" applyFont="1" applyFill="1" applyBorder="1" applyAlignment="1">
      <alignment horizontal="center" vertical="top" wrapText="1"/>
    </xf>
    <xf numFmtId="4" fontId="21" fillId="3" borderId="1" xfId="0" applyNumberFormat="1" applyFont="1" applyFill="1" applyBorder="1" applyAlignment="1">
      <alignment horizontal="center" vertical="top" wrapText="1"/>
    </xf>
    <xf numFmtId="43" fontId="21" fillId="3" borderId="1" xfId="380" applyNumberFormat="1" applyFont="1" applyFill="1" applyBorder="1" applyAlignment="1">
      <alignment horizontal="center" vertical="top"/>
    </xf>
    <xf numFmtId="164" fontId="21" fillId="3" borderId="1" xfId="380" applyNumberFormat="1" applyFont="1" applyFill="1" applyBorder="1" applyAlignment="1">
      <alignment horizontal="center" vertical="top"/>
    </xf>
    <xf numFmtId="164" fontId="21" fillId="3" borderId="0" xfId="380" applyNumberFormat="1" applyFont="1" applyFill="1" applyBorder="1" applyAlignment="1">
      <alignment horizontal="center" vertical="top"/>
    </xf>
    <xf numFmtId="174" fontId="24" fillId="3" borderId="1" xfId="0" applyNumberFormat="1" applyFont="1" applyFill="1" applyBorder="1" applyAlignment="1">
      <alignment horizontal="center" vertical="center" wrapText="1"/>
    </xf>
    <xf numFmtId="174" fontId="24" fillId="3" borderId="1" xfId="0" applyNumberFormat="1" applyFont="1" applyFill="1" applyBorder="1" applyAlignment="1">
      <alignment horizontal="center" vertical="center"/>
    </xf>
    <xf numFmtId="164" fontId="21" fillId="3" borderId="1" xfId="390" applyNumberFormat="1" applyFont="1" applyFill="1" applyBorder="1" applyAlignment="1">
      <alignment horizontal="center" vertical="center" wrapText="1"/>
    </xf>
    <xf numFmtId="174" fontId="21" fillId="3" borderId="1" xfId="391" applyNumberFormat="1" applyFont="1" applyFill="1" applyBorder="1" applyAlignment="1">
      <alignment horizontal="center" vertical="center" wrapText="1"/>
    </xf>
    <xf numFmtId="0" fontId="21" fillId="3" borderId="0" xfId="1503" applyFont="1" applyFill="1" applyAlignment="1">
      <alignment horizontal="justify" vertical="top" wrapText="1"/>
    </xf>
    <xf numFmtId="4" fontId="21" fillId="3" borderId="2" xfId="391" applyNumberFormat="1" applyFont="1" applyFill="1" applyBorder="1" applyAlignment="1">
      <alignment horizontal="center" vertical="center" wrapText="1"/>
    </xf>
    <xf numFmtId="0" fontId="21" fillId="3" borderId="2" xfId="0" applyFont="1" applyFill="1" applyBorder="1" applyAlignment="1">
      <alignment vertical="top" wrapText="1"/>
    </xf>
    <xf numFmtId="4" fontId="21" fillId="3" borderId="3" xfId="391" applyNumberFormat="1" applyFont="1" applyFill="1" applyBorder="1" applyAlignment="1">
      <alignment horizontal="center" vertical="center" wrapText="1"/>
    </xf>
    <xf numFmtId="0" fontId="21" fillId="3" borderId="3" xfId="0" applyFont="1" applyFill="1" applyBorder="1" applyAlignment="1">
      <alignment vertical="top" wrapText="1"/>
    </xf>
    <xf numFmtId="169" fontId="21" fillId="3" borderId="60" xfId="1" applyFont="1" applyFill="1" applyBorder="1" applyAlignment="1">
      <alignment horizontal="justify" vertical="top"/>
    </xf>
    <xf numFmtId="164" fontId="21" fillId="3" borderId="1" xfId="415" applyNumberFormat="1" applyFont="1" applyFill="1" applyBorder="1" applyAlignment="1">
      <alignment horizontal="right" vertical="center" wrapText="1"/>
    </xf>
    <xf numFmtId="0" fontId="60" fillId="3" borderId="1" xfId="0" applyFont="1" applyFill="1" applyBorder="1" applyAlignment="1">
      <alignment horizontal="justify" vertical="top" wrapText="1"/>
    </xf>
    <xf numFmtId="0" fontId="21" fillId="3" borderId="0" xfId="0" applyFont="1" applyFill="1" applyAlignment="1">
      <alignment horizontal="justify" vertical="top" wrapText="1"/>
    </xf>
    <xf numFmtId="167" fontId="21" fillId="3" borderId="1" xfId="0" applyNumberFormat="1" applyFont="1" applyFill="1" applyBorder="1" applyAlignment="1">
      <alignment horizontal="right" vertical="top" wrapText="1"/>
    </xf>
    <xf numFmtId="172" fontId="21" fillId="3" borderId="1" xfId="0" applyNumberFormat="1" applyFont="1" applyFill="1" applyBorder="1" applyAlignment="1">
      <alignment horizontal="right" vertical="top" wrapText="1"/>
    </xf>
    <xf numFmtId="166" fontId="21" fillId="3" borderId="1" xfId="380" applyNumberFormat="1" applyFont="1" applyFill="1" applyBorder="1" applyAlignment="1">
      <alignment vertical="top"/>
    </xf>
    <xf numFmtId="167" fontId="21" fillId="3" borderId="1" xfId="0" applyNumberFormat="1" applyFont="1" applyFill="1" applyBorder="1" applyAlignment="1">
      <alignment horizontal="justify" vertical="center" wrapText="1"/>
    </xf>
    <xf numFmtId="0" fontId="58" fillId="3" borderId="1" xfId="0" applyFont="1" applyFill="1" applyBorder="1" applyAlignment="1">
      <alignment vertical="top" wrapText="1"/>
    </xf>
    <xf numFmtId="10" fontId="21" fillId="3" borderId="1" xfId="380" applyNumberFormat="1" applyFont="1" applyFill="1" applyBorder="1" applyAlignment="1">
      <alignment horizontal="right" vertical="top"/>
    </xf>
    <xf numFmtId="0" fontId="21" fillId="3" borderId="2" xfId="0" applyFont="1" applyFill="1" applyBorder="1" applyAlignment="1">
      <alignment horizontal="justify" vertical="top" wrapText="1"/>
    </xf>
    <xf numFmtId="166" fontId="21" fillId="3" borderId="1" xfId="380" applyNumberFormat="1" applyFont="1" applyFill="1" applyBorder="1" applyAlignment="1">
      <alignment horizontal="right" vertical="top"/>
    </xf>
    <xf numFmtId="167" fontId="31" fillId="3" borderId="1" xfId="0" applyNumberFormat="1" applyFont="1" applyFill="1" applyBorder="1" applyAlignment="1">
      <alignment horizontal="right" vertical="top" wrapText="1"/>
    </xf>
    <xf numFmtId="167" fontId="21" fillId="3" borderId="1" xfId="380" applyNumberFormat="1" applyFont="1" applyFill="1" applyBorder="1" applyAlignment="1">
      <alignment vertical="top"/>
    </xf>
    <xf numFmtId="2" fontId="21" fillId="3" borderId="1" xfId="0" applyNumberFormat="1" applyFont="1" applyFill="1" applyBorder="1" applyAlignment="1">
      <alignment horizontal="right" vertical="top"/>
    </xf>
    <xf numFmtId="2" fontId="21" fillId="3" borderId="1" xfId="380" applyNumberFormat="1" applyFont="1" applyFill="1" applyBorder="1" applyAlignment="1">
      <alignment vertical="top"/>
    </xf>
    <xf numFmtId="178" fontId="28" fillId="3" borderId="1" xfId="0" applyNumberFormat="1" applyFont="1" applyFill="1" applyBorder="1"/>
    <xf numFmtId="184" fontId="21" fillId="3" borderId="1" xfId="380" applyNumberFormat="1" applyFont="1" applyFill="1" applyBorder="1" applyAlignment="1">
      <alignment vertical="center" wrapText="1"/>
    </xf>
    <xf numFmtId="0" fontId="21" fillId="3" borderId="1" xfId="350" applyFont="1" applyFill="1" applyBorder="1" applyAlignment="1">
      <alignment horizontal="justify" vertical="center" wrapText="1"/>
    </xf>
    <xf numFmtId="0" fontId="21" fillId="3" borderId="1" xfId="350" applyFont="1" applyFill="1" applyBorder="1" applyAlignment="1">
      <alignment horizontal="justify" vertical="top" wrapText="1"/>
    </xf>
    <xf numFmtId="11" fontId="21" fillId="3" borderId="1" xfId="0" applyNumberFormat="1" applyFont="1" applyFill="1" applyBorder="1" applyAlignment="1">
      <alignment horizontal="left" vertical="top" wrapText="1"/>
    </xf>
    <xf numFmtId="167" fontId="21" fillId="3" borderId="1" xfId="0" applyNumberFormat="1" applyFont="1" applyFill="1" applyBorder="1" applyAlignment="1">
      <alignment horizontal="justify" vertical="center"/>
    </xf>
    <xf numFmtId="43" fontId="21" fillId="3" borderId="1" xfId="380" applyFont="1" applyFill="1" applyBorder="1" applyAlignment="1">
      <alignment vertical="top" wrapText="1"/>
    </xf>
    <xf numFmtId="4" fontId="21" fillId="3" borderId="1" xfId="0" applyNumberFormat="1" applyFont="1" applyFill="1" applyBorder="1" applyAlignment="1">
      <alignment horizontal="right" vertical="top" wrapText="1"/>
    </xf>
    <xf numFmtId="43" fontId="21" fillId="3" borderId="1" xfId="380" applyFont="1" applyFill="1" applyBorder="1" applyAlignment="1">
      <alignment horizontal="right" vertical="top" wrapText="1"/>
    </xf>
    <xf numFmtId="182" fontId="21" fillId="3" borderId="1" xfId="380" applyNumberFormat="1" applyFont="1" applyFill="1" applyBorder="1" applyAlignment="1">
      <alignment horizontal="justify" vertical="center" wrapText="1"/>
    </xf>
    <xf numFmtId="170" fontId="21" fillId="3" borderId="1" xfId="380" applyNumberFormat="1" applyFont="1" applyFill="1" applyBorder="1" applyAlignment="1">
      <alignment horizontal="justify" vertical="top" wrapText="1"/>
    </xf>
    <xf numFmtId="3" fontId="21" fillId="3" borderId="1" xfId="0" applyNumberFormat="1" applyFont="1" applyFill="1" applyBorder="1" applyAlignment="1">
      <alignment horizontal="right" vertical="top" wrapText="1"/>
    </xf>
    <xf numFmtId="170" fontId="21" fillId="3" borderId="1" xfId="380" applyNumberFormat="1" applyFont="1" applyFill="1" applyBorder="1" applyAlignment="1">
      <alignment vertical="top" wrapText="1"/>
    </xf>
    <xf numFmtId="4" fontId="21" fillId="3" borderId="1" xfId="0" applyNumberFormat="1" applyFont="1" applyFill="1" applyBorder="1" applyAlignment="1">
      <alignment vertical="top" wrapText="1"/>
    </xf>
    <xf numFmtId="0" fontId="21" fillId="3" borderId="1" xfId="0" applyFont="1" applyFill="1" applyBorder="1" applyAlignment="1">
      <alignment horizontal="right" vertical="top" wrapText="1"/>
    </xf>
    <xf numFmtId="49" fontId="21" fillId="3" borderId="1" xfId="0" applyNumberFormat="1" applyFont="1" applyFill="1" applyBorder="1" applyAlignment="1">
      <alignment horizontal="justify" vertical="top" wrapText="1"/>
    </xf>
    <xf numFmtId="43" fontId="21" fillId="3" borderId="1" xfId="0" applyNumberFormat="1" applyFont="1" applyFill="1" applyBorder="1" applyAlignment="1">
      <alignment horizontal="justify" vertical="top" wrapText="1"/>
    </xf>
    <xf numFmtId="43" fontId="30" fillId="3" borderId="1" xfId="380" applyFont="1" applyFill="1" applyBorder="1" applyAlignment="1">
      <alignment vertical="top"/>
    </xf>
    <xf numFmtId="43" fontId="30" fillId="3" borderId="1" xfId="380" applyFont="1" applyFill="1" applyBorder="1" applyAlignment="1">
      <alignment horizontal="right" vertical="top"/>
    </xf>
    <xf numFmtId="0" fontId="30" fillId="3" borderId="1" xfId="0" applyFont="1" applyFill="1" applyBorder="1" applyAlignment="1">
      <alignment horizontal="justify" vertical="top"/>
    </xf>
    <xf numFmtId="43" fontId="21" fillId="3" borderId="1" xfId="380" applyFont="1" applyFill="1" applyBorder="1" applyAlignment="1">
      <alignment horizontal="right" vertical="top"/>
    </xf>
    <xf numFmtId="178" fontId="21" fillId="3" borderId="1" xfId="380" applyNumberFormat="1" applyFont="1" applyFill="1" applyBorder="1" applyAlignment="1">
      <alignment vertical="center"/>
    </xf>
    <xf numFmtId="178" fontId="21" fillId="3" borderId="1" xfId="390" applyNumberFormat="1" applyFont="1" applyFill="1" applyBorder="1" applyAlignment="1">
      <alignment horizontal="center" vertical="center" wrapText="1"/>
    </xf>
    <xf numFmtId="175" fontId="21" fillId="3" borderId="1" xfId="0" applyNumberFormat="1" applyFont="1" applyFill="1" applyBorder="1" applyAlignment="1">
      <alignment vertical="center"/>
    </xf>
    <xf numFmtId="0" fontId="42" fillId="3" borderId="0" xfId="0" applyFont="1" applyFill="1" applyAlignment="1">
      <alignment horizontal="center"/>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42" fillId="3" borderId="37"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34" fillId="3" borderId="9" xfId="0" applyFont="1" applyFill="1" applyBorder="1" applyAlignment="1">
      <alignment horizontal="center"/>
    </xf>
    <xf numFmtId="0" fontId="21" fillId="3" borderId="13" xfId="0" applyFont="1" applyFill="1" applyBorder="1" applyAlignment="1">
      <alignment horizontal="center" vertical="top" wrapText="1"/>
    </xf>
    <xf numFmtId="0" fontId="21" fillId="3" borderId="16" xfId="0" applyFont="1" applyFill="1" applyBorder="1" applyAlignment="1">
      <alignment horizontal="center" vertical="top" wrapText="1"/>
    </xf>
    <xf numFmtId="0" fontId="21" fillId="3" borderId="55" xfId="0" applyFont="1" applyFill="1" applyBorder="1" applyAlignment="1">
      <alignment horizontal="center" vertical="center" wrapText="1"/>
    </xf>
    <xf numFmtId="0" fontId="21" fillId="3" borderId="56" xfId="0" applyFont="1" applyFill="1" applyBorder="1" applyAlignment="1">
      <alignment horizontal="center" vertical="center" wrapText="1"/>
    </xf>
    <xf numFmtId="4" fontId="21" fillId="3" borderId="2" xfId="3" applyNumberFormat="1" applyFont="1" applyFill="1" applyBorder="1" applyAlignment="1">
      <alignment horizontal="center" vertical="center" wrapText="1"/>
    </xf>
    <xf numFmtId="4" fontId="21" fillId="3" borderId="7" xfId="3" applyNumberFormat="1" applyFont="1" applyFill="1" applyBorder="1" applyAlignment="1">
      <alignment horizontal="center" vertical="center" wrapText="1"/>
    </xf>
    <xf numFmtId="4" fontId="21" fillId="3" borderId="2" xfId="3" applyNumberFormat="1" applyFont="1" applyFill="1" applyBorder="1" applyAlignment="1">
      <alignment horizontal="left" vertical="center" wrapText="1"/>
    </xf>
    <xf numFmtId="4" fontId="21" fillId="3" borderId="3" xfId="3" applyNumberFormat="1" applyFont="1" applyFill="1" applyBorder="1" applyAlignment="1">
      <alignment horizontal="left" vertical="center" wrapText="1"/>
    </xf>
    <xf numFmtId="4" fontId="21" fillId="3" borderId="8" xfId="3" applyNumberFormat="1" applyFont="1" applyFill="1" applyBorder="1" applyAlignment="1">
      <alignment horizontal="center" vertical="center" wrapText="1"/>
    </xf>
    <xf numFmtId="4" fontId="21" fillId="3" borderId="53" xfId="3" applyNumberFormat="1" applyFont="1" applyFill="1" applyBorder="1" applyAlignment="1">
      <alignment horizontal="center" vertical="center" wrapText="1"/>
    </xf>
    <xf numFmtId="0" fontId="21" fillId="3" borderId="2" xfId="0" applyFont="1" applyFill="1" applyBorder="1" applyAlignment="1">
      <alignment horizontal="justify" vertical="center" wrapText="1"/>
    </xf>
    <xf numFmtId="0" fontId="21" fillId="3" borderId="54" xfId="0" applyFont="1" applyFill="1" applyBorder="1" applyAlignment="1">
      <alignment horizontal="justify" vertical="center" wrapText="1"/>
    </xf>
    <xf numFmtId="0" fontId="21" fillId="3" borderId="2" xfId="3" applyFont="1" applyFill="1" applyBorder="1" applyAlignment="1">
      <alignment horizontal="center" vertical="center" wrapText="1"/>
    </xf>
    <xf numFmtId="0" fontId="21" fillId="3" borderId="3" xfId="3" applyFont="1" applyFill="1" applyBorder="1" applyAlignment="1">
      <alignment horizontal="center" vertical="center" wrapText="1"/>
    </xf>
    <xf numFmtId="0" fontId="21" fillId="3" borderId="3" xfId="0" applyFont="1" applyFill="1" applyBorder="1" applyAlignment="1">
      <alignment horizontal="justify" vertical="center" wrapText="1"/>
    </xf>
    <xf numFmtId="4" fontId="42" fillId="3" borderId="33" xfId="0" applyNumberFormat="1" applyFont="1" applyFill="1" applyBorder="1" applyAlignment="1">
      <alignment horizontal="center"/>
    </xf>
    <xf numFmtId="4" fontId="42" fillId="3" borderId="24" xfId="0" applyNumberFormat="1" applyFont="1" applyFill="1" applyBorder="1" applyAlignment="1">
      <alignment horizontal="center"/>
    </xf>
    <xf numFmtId="4" fontId="42" fillId="3" borderId="11" xfId="0" applyNumberFormat="1" applyFont="1" applyFill="1" applyBorder="1" applyAlignment="1">
      <alignment horizontal="center"/>
    </xf>
    <xf numFmtId="4" fontId="42" fillId="3" borderId="33" xfId="0" applyNumberFormat="1" applyFont="1" applyFill="1" applyBorder="1" applyAlignment="1">
      <alignment horizontal="center" vertical="center"/>
    </xf>
    <xf numFmtId="4" fontId="42" fillId="3" borderId="24" xfId="0" applyNumberFormat="1" applyFont="1" applyFill="1" applyBorder="1" applyAlignment="1">
      <alignment horizontal="center" vertical="center"/>
    </xf>
    <xf numFmtId="4" fontId="42" fillId="3" borderId="11" xfId="0" applyNumberFormat="1" applyFont="1" applyFill="1" applyBorder="1" applyAlignment="1">
      <alignment horizontal="center" vertical="center"/>
    </xf>
    <xf numFmtId="0" fontId="21" fillId="3" borderId="2"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4" fontId="21" fillId="3" borderId="2" xfId="0" applyNumberFormat="1" applyFont="1" applyFill="1" applyBorder="1" applyAlignment="1">
      <alignment horizontal="justify" vertical="center" wrapText="1"/>
    </xf>
    <xf numFmtId="4" fontId="21" fillId="3" borderId="3" xfId="0" applyNumberFormat="1" applyFont="1" applyFill="1" applyBorder="1" applyAlignment="1">
      <alignment horizontal="justify" vertical="center" wrapText="1"/>
    </xf>
    <xf numFmtId="4" fontId="21" fillId="3" borderId="10" xfId="0" applyNumberFormat="1" applyFont="1" applyFill="1" applyBorder="1" applyAlignment="1">
      <alignment horizontal="center" vertical="top" wrapText="1"/>
    </xf>
    <xf numFmtId="4" fontId="42" fillId="3" borderId="57" xfId="0" applyNumberFormat="1" applyFont="1" applyFill="1" applyBorder="1" applyAlignment="1">
      <alignment horizontal="center"/>
    </xf>
    <xf numFmtId="4" fontId="42" fillId="3" borderId="58" xfId="0" applyNumberFormat="1" applyFont="1" applyFill="1" applyBorder="1" applyAlignment="1">
      <alignment horizontal="center"/>
    </xf>
    <xf numFmtId="4" fontId="42" fillId="3" borderId="37" xfId="0" applyNumberFormat="1" applyFont="1" applyFill="1" applyBorder="1" applyAlignment="1">
      <alignment horizontal="center"/>
    </xf>
    <xf numFmtId="0" fontId="21" fillId="3" borderId="2" xfId="3" applyFont="1" applyFill="1" applyBorder="1" applyAlignment="1">
      <alignment horizontal="justify" vertical="center" wrapText="1"/>
    </xf>
    <xf numFmtId="0" fontId="21" fillId="3" borderId="3" xfId="3" applyFont="1" applyFill="1" applyBorder="1" applyAlignment="1">
      <alignment horizontal="justify" vertical="center" wrapText="1"/>
    </xf>
    <xf numFmtId="0" fontId="37" fillId="3" borderId="0" xfId="0" applyFont="1" applyFill="1" applyAlignment="1">
      <alignment horizontal="left" vertical="center" wrapText="1"/>
    </xf>
    <xf numFmtId="4" fontId="24" fillId="3" borderId="2" xfId="0" applyNumberFormat="1" applyFont="1" applyFill="1" applyBorder="1" applyAlignment="1">
      <alignment horizontal="center"/>
    </xf>
    <xf numFmtId="4" fontId="24" fillId="3" borderId="1" xfId="0" applyNumberFormat="1" applyFont="1" applyFill="1" applyBorder="1" applyAlignment="1">
      <alignment horizontal="center"/>
    </xf>
    <xf numFmtId="4" fontId="24" fillId="3" borderId="10" xfId="0" applyNumberFormat="1" applyFont="1" applyFill="1" applyBorder="1" applyAlignment="1">
      <alignment horizontal="center"/>
    </xf>
    <xf numFmtId="4" fontId="24" fillId="3" borderId="17" xfId="0" applyNumberFormat="1" applyFont="1" applyFill="1" applyBorder="1" applyAlignment="1">
      <alignment horizontal="center"/>
    </xf>
    <xf numFmtId="4" fontId="24" fillId="3" borderId="59" xfId="0" applyNumberFormat="1" applyFont="1" applyFill="1" applyBorder="1" applyAlignment="1">
      <alignment horizontal="center"/>
    </xf>
    <xf numFmtId="4" fontId="24" fillId="3" borderId="8" xfId="0" applyNumberFormat="1" applyFont="1" applyFill="1" applyBorder="1" applyAlignment="1">
      <alignment horizontal="center"/>
    </xf>
    <xf numFmtId="4" fontId="24" fillId="3" borderId="4" xfId="0" applyNumberFormat="1" applyFont="1" applyFill="1" applyBorder="1" applyAlignment="1">
      <alignment horizontal="center"/>
    </xf>
    <xf numFmtId="0" fontId="24" fillId="3" borderId="2" xfId="0" applyNumberFormat="1" applyFont="1" applyFill="1" applyBorder="1" applyAlignment="1">
      <alignment horizontal="center" vertical="top"/>
    </xf>
    <xf numFmtId="0" fontId="24" fillId="3" borderId="7" xfId="0" applyNumberFormat="1" applyFont="1" applyFill="1" applyBorder="1" applyAlignment="1">
      <alignment horizontal="center" vertical="top"/>
    </xf>
    <xf numFmtId="0" fontId="24" fillId="3" borderId="3" xfId="0" applyNumberFormat="1" applyFont="1" applyFill="1" applyBorder="1" applyAlignment="1">
      <alignment horizontal="center" vertical="top"/>
    </xf>
    <xf numFmtId="4" fontId="24" fillId="3" borderId="2" xfId="0" applyNumberFormat="1" applyFont="1" applyFill="1" applyBorder="1" applyAlignment="1">
      <alignment horizontal="justify" vertical="top" wrapText="1"/>
    </xf>
    <xf numFmtId="4" fontId="24" fillId="3" borderId="7" xfId="0" applyNumberFormat="1" applyFont="1" applyFill="1" applyBorder="1" applyAlignment="1">
      <alignment horizontal="justify" vertical="top" wrapText="1"/>
    </xf>
    <xf numFmtId="4" fontId="24" fillId="3" borderId="3" xfId="0" applyNumberFormat="1" applyFont="1" applyFill="1" applyBorder="1" applyAlignment="1">
      <alignment horizontal="justify" vertical="top" wrapText="1"/>
    </xf>
    <xf numFmtId="4" fontId="24" fillId="3" borderId="2" xfId="3" applyNumberFormat="1" applyFont="1" applyFill="1" applyBorder="1" applyAlignment="1">
      <alignment horizontal="center" vertical="top" wrapText="1"/>
    </xf>
    <xf numFmtId="4" fontId="24" fillId="3" borderId="7" xfId="3" applyNumberFormat="1" applyFont="1" applyFill="1" applyBorder="1" applyAlignment="1">
      <alignment horizontal="center" vertical="top" wrapText="1"/>
    </xf>
    <xf numFmtId="4" fontId="24" fillId="3" borderId="3" xfId="3" applyNumberFormat="1" applyFont="1" applyFill="1" applyBorder="1" applyAlignment="1">
      <alignment horizontal="center" vertical="top" wrapText="1"/>
    </xf>
    <xf numFmtId="4" fontId="24" fillId="3" borderId="2" xfId="3" applyNumberFormat="1" applyFont="1" applyFill="1" applyBorder="1" applyAlignment="1">
      <alignment horizontal="justify" vertical="top" wrapText="1"/>
    </xf>
    <xf numFmtId="4" fontId="24" fillId="3" borderId="7" xfId="3" applyNumberFormat="1" applyFont="1" applyFill="1" applyBorder="1" applyAlignment="1">
      <alignment horizontal="justify" vertical="top" wrapText="1"/>
    </xf>
    <xf numFmtId="4" fontId="24" fillId="3" borderId="3" xfId="3" applyNumberFormat="1" applyFont="1" applyFill="1" applyBorder="1" applyAlignment="1">
      <alignment horizontal="justify" vertical="top" wrapText="1"/>
    </xf>
    <xf numFmtId="0" fontId="24" fillId="3" borderId="2" xfId="0" applyFont="1" applyFill="1" applyBorder="1" applyAlignment="1">
      <alignment horizontal="justify" vertical="top" wrapText="1"/>
    </xf>
    <xf numFmtId="0" fontId="24" fillId="3" borderId="7" xfId="0" applyFont="1" applyFill="1" applyBorder="1" applyAlignment="1">
      <alignment horizontal="justify" vertical="top" wrapText="1"/>
    </xf>
    <xf numFmtId="0" fontId="24" fillId="3" borderId="3" xfId="0" applyFont="1" applyFill="1" applyBorder="1" applyAlignment="1">
      <alignment horizontal="justify" vertical="top" wrapText="1"/>
    </xf>
    <xf numFmtId="4" fontId="24" fillId="3" borderId="2" xfId="0" applyNumberFormat="1" applyFont="1" applyFill="1" applyBorder="1" applyAlignment="1">
      <alignment horizontal="center" vertical="top" wrapText="1"/>
    </xf>
    <xf numFmtId="4" fontId="24" fillId="3" borderId="7" xfId="0" applyNumberFormat="1" applyFont="1" applyFill="1" applyBorder="1" applyAlignment="1">
      <alignment horizontal="center" vertical="top" wrapText="1"/>
    </xf>
    <xf numFmtId="4" fontId="24" fillId="3" borderId="3" xfId="0" applyNumberFormat="1" applyFont="1" applyFill="1" applyBorder="1" applyAlignment="1">
      <alignment horizontal="center" vertical="top"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42" fillId="3" borderId="9" xfId="0" applyFont="1" applyFill="1" applyBorder="1" applyAlignment="1">
      <alignment horizontal="center"/>
    </xf>
    <xf numFmtId="0" fontId="31" fillId="3" borderId="2" xfId="0" applyFont="1" applyFill="1" applyBorder="1" applyAlignment="1">
      <alignment horizontal="justify" vertical="top" wrapText="1"/>
    </xf>
    <xf numFmtId="0" fontId="31" fillId="3" borderId="61" xfId="0" applyFont="1" applyFill="1" applyBorder="1" applyAlignment="1">
      <alignment horizontal="justify" vertical="top" wrapText="1"/>
    </xf>
    <xf numFmtId="4" fontId="21" fillId="3" borderId="1" xfId="3" applyNumberFormat="1" applyFont="1" applyFill="1" applyBorder="1" applyAlignment="1">
      <alignment horizontal="center" vertical="center" wrapText="1"/>
    </xf>
    <xf numFmtId="4" fontId="21" fillId="3" borderId="1" xfId="3" applyNumberFormat="1" applyFont="1" applyFill="1" applyBorder="1" applyAlignment="1">
      <alignment horizontal="left" vertical="center" wrapText="1"/>
    </xf>
    <xf numFmtId="0" fontId="21" fillId="3" borderId="1" xfId="0" applyFont="1" applyFill="1" applyBorder="1" applyAlignment="1">
      <alignment horizontal="justify" vertical="center" wrapText="1"/>
    </xf>
    <xf numFmtId="0" fontId="43" fillId="3" borderId="9" xfId="0" applyFont="1" applyFill="1" applyBorder="1" applyAlignment="1">
      <alignment horizontal="center" vertical="center"/>
    </xf>
    <xf numFmtId="0" fontId="21" fillId="3" borderId="1" xfId="0" applyFont="1" applyFill="1" applyBorder="1" applyAlignment="1">
      <alignment horizontal="center" vertical="center" wrapText="1"/>
    </xf>
    <xf numFmtId="167" fontId="21" fillId="3" borderId="1" xfId="0" applyNumberFormat="1" applyFont="1" applyFill="1" applyBorder="1" applyAlignment="1">
      <alignment horizontal="center" vertical="top" wrapText="1"/>
    </xf>
    <xf numFmtId="0" fontId="21" fillId="3" borderId="1" xfId="0" applyNumberFormat="1" applyFont="1" applyFill="1" applyBorder="1" applyAlignment="1">
      <alignment horizontal="center" vertical="top"/>
    </xf>
    <xf numFmtId="4" fontId="21" fillId="3" borderId="1" xfId="0" applyNumberFormat="1" applyFont="1" applyFill="1" applyBorder="1" applyAlignment="1">
      <alignment horizontal="justify" vertical="center" wrapText="1"/>
    </xf>
    <xf numFmtId="0" fontId="21" fillId="3" borderId="1" xfId="3" applyFont="1" applyFill="1" applyBorder="1" applyAlignment="1">
      <alignment horizontal="center" vertical="center" wrapText="1"/>
    </xf>
    <xf numFmtId="43" fontId="21" fillId="3" borderId="1" xfId="380" applyFont="1" applyFill="1" applyBorder="1" applyAlignment="1">
      <alignment horizontal="center" vertical="center" wrapText="1"/>
    </xf>
    <xf numFmtId="0" fontId="21" fillId="3" borderId="1" xfId="0" applyFont="1" applyFill="1" applyBorder="1" applyAlignment="1">
      <alignment horizontal="justify" vertical="center"/>
    </xf>
    <xf numFmtId="0" fontId="21" fillId="3" borderId="1" xfId="90" applyFont="1" applyFill="1" applyBorder="1" applyAlignment="1">
      <alignment horizontal="center" vertical="center" wrapText="1"/>
    </xf>
    <xf numFmtId="0" fontId="21" fillId="3" borderId="1" xfId="90" applyFont="1" applyFill="1" applyBorder="1" applyAlignment="1">
      <alignment horizontal="justify" vertical="center" wrapText="1"/>
    </xf>
    <xf numFmtId="0" fontId="16" fillId="0" borderId="0" xfId="0" applyFont="1" applyFill="1" applyAlignment="1">
      <alignment horizontal="center"/>
    </xf>
    <xf numFmtId="0" fontId="16" fillId="0" borderId="0" xfId="0" applyFont="1" applyFill="1" applyAlignment="1">
      <alignment horizontal="center" wrapText="1"/>
    </xf>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center"/>
    </xf>
    <xf numFmtId="0" fontId="15" fillId="0" borderId="0" xfId="0" applyFont="1" applyFill="1" applyAlignment="1">
      <alignment horizontal="left" vertical="center" wrapText="1"/>
    </xf>
    <xf numFmtId="0" fontId="16" fillId="0" borderId="9" xfId="0" applyFont="1" applyFill="1" applyBorder="1" applyAlignment="1">
      <alignment horizontal="center" vertical="center"/>
    </xf>
    <xf numFmtId="4" fontId="23" fillId="0" borderId="2" xfId="0" applyNumberFormat="1" applyFont="1" applyFill="1" applyBorder="1" applyAlignment="1">
      <alignment horizontal="center"/>
    </xf>
    <xf numFmtId="4" fontId="25" fillId="0" borderId="1" xfId="0" applyNumberFormat="1" applyFont="1" applyFill="1" applyBorder="1" applyAlignment="1">
      <alignment horizontal="center" wrapText="1"/>
    </xf>
    <xf numFmtId="0" fontId="0" fillId="0" borderId="1" xfId="0" applyBorder="1" applyAlignment="1">
      <alignment horizontal="center" wrapText="1"/>
    </xf>
    <xf numFmtId="4" fontId="23" fillId="0" borderId="10" xfId="0" applyNumberFormat="1" applyFont="1" applyFill="1" applyBorder="1" applyAlignment="1">
      <alignment horizontal="center"/>
    </xf>
    <xf numFmtId="4" fontId="23" fillId="0" borderId="17" xfId="0" applyNumberFormat="1" applyFont="1" applyFill="1" applyBorder="1" applyAlignment="1">
      <alignment horizontal="center"/>
    </xf>
    <xf numFmtId="4" fontId="23" fillId="0" borderId="59" xfId="0" applyNumberFormat="1" applyFont="1" applyFill="1" applyBorder="1" applyAlignment="1">
      <alignment horizontal="center"/>
    </xf>
    <xf numFmtId="4" fontId="23" fillId="0" borderId="8" xfId="0" applyNumberFormat="1" applyFont="1" applyFill="1" applyBorder="1" applyAlignment="1">
      <alignment horizontal="center"/>
    </xf>
    <xf numFmtId="4" fontId="23" fillId="0" borderId="4" xfId="0" applyNumberFormat="1" applyFont="1" applyFill="1" applyBorder="1" applyAlignment="1">
      <alignment horizontal="center"/>
    </xf>
    <xf numFmtId="0" fontId="48" fillId="0" borderId="0" xfId="0" applyFont="1" applyAlignment="1">
      <alignment horizontal="center" vertical="center"/>
    </xf>
    <xf numFmtId="0" fontId="16"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0" fontId="51" fillId="2" borderId="2" xfId="0" applyFont="1" applyFill="1" applyBorder="1" applyAlignment="1">
      <alignment horizontal="justify" vertical="top" wrapText="1"/>
    </xf>
    <xf numFmtId="0" fontId="51" fillId="2" borderId="3" xfId="0" applyFont="1" applyFill="1" applyBorder="1" applyAlignment="1">
      <alignment horizontal="justify" vertical="top"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4" fontId="14" fillId="2" borderId="2" xfId="0" applyNumberFormat="1" applyFont="1" applyFill="1" applyBorder="1" applyAlignment="1">
      <alignment horizontal="center" vertical="center"/>
    </xf>
    <xf numFmtId="14" fontId="14" fillId="2" borderId="3"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cellXfs>
  <cellStyles count="16992">
    <cellStyle name="Excel Built-in Normal" xfId="1"/>
    <cellStyle name="Excel Built-in Normal 1" xfId="2"/>
    <cellStyle name="Excel Built-in Normal 1 2" xfId="419"/>
    <cellStyle name="Гиперссылка" xfId="1503" builtinId="8"/>
    <cellStyle name="Обычный" xfId="0" builtinId="0"/>
    <cellStyle name="Обычный 2" xfId="3"/>
    <cellStyle name="Обычный 2 10" xfId="4"/>
    <cellStyle name="Обычный 2 10 2" xfId="421"/>
    <cellStyle name="Обычный 2 10 2 2" xfId="1152"/>
    <cellStyle name="Обычный 2 10 2 2 2" xfId="2561"/>
    <cellStyle name="Обычный 2 10 2 2 2 2" xfId="6785"/>
    <cellStyle name="Обычный 2 10 2 2 2 2 2" xfId="15233"/>
    <cellStyle name="Обычный 2 10 2 2 2 3" xfId="11009"/>
    <cellStyle name="Обычный 2 10 2 2 3" xfId="3969"/>
    <cellStyle name="Обычный 2 10 2 2 3 2" xfId="8193"/>
    <cellStyle name="Обычный 2 10 2 2 3 2 2" xfId="16641"/>
    <cellStyle name="Обычный 2 10 2 2 3 3" xfId="12417"/>
    <cellStyle name="Обычный 2 10 2 2 4" xfId="5377"/>
    <cellStyle name="Обычный 2 10 2 2 4 2" xfId="13825"/>
    <cellStyle name="Обычный 2 10 2 2 5" xfId="9601"/>
    <cellStyle name="Обычный 2 10 2 3" xfId="1857"/>
    <cellStyle name="Обычный 2 10 2 3 2" xfId="6081"/>
    <cellStyle name="Обычный 2 10 2 3 2 2" xfId="14529"/>
    <cellStyle name="Обычный 2 10 2 3 3" xfId="10305"/>
    <cellStyle name="Обычный 2 10 2 4" xfId="3265"/>
    <cellStyle name="Обычный 2 10 2 4 2" xfId="7489"/>
    <cellStyle name="Обычный 2 10 2 4 2 2" xfId="15937"/>
    <cellStyle name="Обычный 2 10 2 4 3" xfId="11713"/>
    <cellStyle name="Обычный 2 10 2 5" xfId="4673"/>
    <cellStyle name="Обычный 2 10 2 5 2" xfId="13121"/>
    <cellStyle name="Обычный 2 10 2 6" xfId="8897"/>
    <cellStyle name="Обычный 2 10 3" xfId="800"/>
    <cellStyle name="Обычный 2 10 3 2" xfId="2209"/>
    <cellStyle name="Обычный 2 10 3 2 2" xfId="6433"/>
    <cellStyle name="Обычный 2 10 3 2 2 2" xfId="14881"/>
    <cellStyle name="Обычный 2 10 3 2 3" xfId="10657"/>
    <cellStyle name="Обычный 2 10 3 3" xfId="3617"/>
    <cellStyle name="Обычный 2 10 3 3 2" xfId="7841"/>
    <cellStyle name="Обычный 2 10 3 3 2 2" xfId="16289"/>
    <cellStyle name="Обычный 2 10 3 3 3" xfId="12065"/>
    <cellStyle name="Обычный 2 10 3 4" xfId="5025"/>
    <cellStyle name="Обычный 2 10 3 4 2" xfId="13473"/>
    <cellStyle name="Обычный 2 10 3 5" xfId="9249"/>
    <cellStyle name="Обычный 2 10 4" xfId="1505"/>
    <cellStyle name="Обычный 2 10 4 2" xfId="5729"/>
    <cellStyle name="Обычный 2 10 4 2 2" xfId="14177"/>
    <cellStyle name="Обычный 2 10 4 3" xfId="9953"/>
    <cellStyle name="Обычный 2 10 5" xfId="2913"/>
    <cellStyle name="Обычный 2 10 5 2" xfId="7137"/>
    <cellStyle name="Обычный 2 10 5 2 2" xfId="15585"/>
    <cellStyle name="Обычный 2 10 5 3" xfId="11361"/>
    <cellStyle name="Обычный 2 10 6" xfId="4321"/>
    <cellStyle name="Обычный 2 10 6 2" xfId="12769"/>
    <cellStyle name="Обычный 2 10 7" xfId="8545"/>
    <cellStyle name="Обычный 2 11" xfId="420"/>
    <cellStyle name="Обычный 2 11 2" xfId="1151"/>
    <cellStyle name="Обычный 2 11 2 2" xfId="2560"/>
    <cellStyle name="Обычный 2 11 2 2 2" xfId="6784"/>
    <cellStyle name="Обычный 2 11 2 2 2 2" xfId="15232"/>
    <cellStyle name="Обычный 2 11 2 2 3" xfId="11008"/>
    <cellStyle name="Обычный 2 11 2 3" xfId="3968"/>
    <cellStyle name="Обычный 2 11 2 3 2" xfId="8192"/>
    <cellStyle name="Обычный 2 11 2 3 2 2" xfId="16640"/>
    <cellStyle name="Обычный 2 11 2 3 3" xfId="12416"/>
    <cellStyle name="Обычный 2 11 2 4" xfId="5376"/>
    <cellStyle name="Обычный 2 11 2 4 2" xfId="13824"/>
    <cellStyle name="Обычный 2 11 2 5" xfId="9600"/>
    <cellStyle name="Обычный 2 11 3" xfId="1856"/>
    <cellStyle name="Обычный 2 11 3 2" xfId="6080"/>
    <cellStyle name="Обычный 2 11 3 2 2" xfId="14528"/>
    <cellStyle name="Обычный 2 11 3 3" xfId="10304"/>
    <cellStyle name="Обычный 2 11 4" xfId="3264"/>
    <cellStyle name="Обычный 2 11 4 2" xfId="7488"/>
    <cellStyle name="Обычный 2 11 4 2 2" xfId="15936"/>
    <cellStyle name="Обычный 2 11 4 3" xfId="11712"/>
    <cellStyle name="Обычный 2 11 5" xfId="4672"/>
    <cellStyle name="Обычный 2 11 5 2" xfId="13120"/>
    <cellStyle name="Обычный 2 11 6" xfId="8896"/>
    <cellStyle name="Обычный 2 12" xfId="799"/>
    <cellStyle name="Обычный 2 12 2" xfId="2208"/>
    <cellStyle name="Обычный 2 12 2 2" xfId="6432"/>
    <cellStyle name="Обычный 2 12 2 2 2" xfId="14880"/>
    <cellStyle name="Обычный 2 12 2 3" xfId="10656"/>
    <cellStyle name="Обычный 2 12 3" xfId="3616"/>
    <cellStyle name="Обычный 2 12 3 2" xfId="7840"/>
    <cellStyle name="Обычный 2 12 3 2 2" xfId="16288"/>
    <cellStyle name="Обычный 2 12 3 3" xfId="12064"/>
    <cellStyle name="Обычный 2 12 4" xfId="5024"/>
    <cellStyle name="Обычный 2 12 4 2" xfId="13472"/>
    <cellStyle name="Обычный 2 12 5" xfId="9248"/>
    <cellStyle name="Обычный 2 13" xfId="1504"/>
    <cellStyle name="Обычный 2 13 2" xfId="5728"/>
    <cellStyle name="Обычный 2 13 2 2" xfId="14176"/>
    <cellStyle name="Обычный 2 13 3" xfId="9952"/>
    <cellStyle name="Обычный 2 14" xfId="2912"/>
    <cellStyle name="Обычный 2 14 2" xfId="7136"/>
    <cellStyle name="Обычный 2 14 2 2" xfId="15584"/>
    <cellStyle name="Обычный 2 14 3" xfId="11360"/>
    <cellStyle name="Обычный 2 15" xfId="4320"/>
    <cellStyle name="Обычный 2 15 2" xfId="12768"/>
    <cellStyle name="Обычный 2 16" xfId="8544"/>
    <cellStyle name="Обычный 2 2" xfId="5"/>
    <cellStyle name="Обычный 2 2 10" xfId="2914"/>
    <cellStyle name="Обычный 2 2 10 2" xfId="7138"/>
    <cellStyle name="Обычный 2 2 10 2 2" xfId="15586"/>
    <cellStyle name="Обычный 2 2 10 3" xfId="11362"/>
    <cellStyle name="Обычный 2 2 11" xfId="4322"/>
    <cellStyle name="Обычный 2 2 11 2" xfId="12770"/>
    <cellStyle name="Обычный 2 2 12" xfId="8546"/>
    <cellStyle name="Обычный 2 2 2" xfId="6"/>
    <cellStyle name="Обычный 2 2 2 10" xfId="4323"/>
    <cellStyle name="Обычный 2 2 2 10 2" xfId="12771"/>
    <cellStyle name="Обычный 2 2 2 11" xfId="8547"/>
    <cellStyle name="Обычный 2 2 2 2" xfId="7"/>
    <cellStyle name="Обычный 2 2 2 2 10" xfId="8548"/>
    <cellStyle name="Обычный 2 2 2 2 2" xfId="8"/>
    <cellStyle name="Обычный 2 2 2 2 2 2" xfId="9"/>
    <cellStyle name="Обычный 2 2 2 2 2 2 2" xfId="10"/>
    <cellStyle name="Обычный 2 2 2 2 2 2 2 2" xfId="427"/>
    <cellStyle name="Обычный 2 2 2 2 2 2 2 2 2" xfId="1158"/>
    <cellStyle name="Обычный 2 2 2 2 2 2 2 2 2 2" xfId="2567"/>
    <cellStyle name="Обычный 2 2 2 2 2 2 2 2 2 2 2" xfId="6791"/>
    <cellStyle name="Обычный 2 2 2 2 2 2 2 2 2 2 2 2" xfId="15239"/>
    <cellStyle name="Обычный 2 2 2 2 2 2 2 2 2 2 3" xfId="11015"/>
    <cellStyle name="Обычный 2 2 2 2 2 2 2 2 2 3" xfId="3975"/>
    <cellStyle name="Обычный 2 2 2 2 2 2 2 2 2 3 2" xfId="8199"/>
    <cellStyle name="Обычный 2 2 2 2 2 2 2 2 2 3 2 2" xfId="16647"/>
    <cellStyle name="Обычный 2 2 2 2 2 2 2 2 2 3 3" xfId="12423"/>
    <cellStyle name="Обычный 2 2 2 2 2 2 2 2 2 4" xfId="5383"/>
    <cellStyle name="Обычный 2 2 2 2 2 2 2 2 2 4 2" xfId="13831"/>
    <cellStyle name="Обычный 2 2 2 2 2 2 2 2 2 5" xfId="9607"/>
    <cellStyle name="Обычный 2 2 2 2 2 2 2 2 3" xfId="1863"/>
    <cellStyle name="Обычный 2 2 2 2 2 2 2 2 3 2" xfId="6087"/>
    <cellStyle name="Обычный 2 2 2 2 2 2 2 2 3 2 2" xfId="14535"/>
    <cellStyle name="Обычный 2 2 2 2 2 2 2 2 3 3" xfId="10311"/>
    <cellStyle name="Обычный 2 2 2 2 2 2 2 2 4" xfId="3271"/>
    <cellStyle name="Обычный 2 2 2 2 2 2 2 2 4 2" xfId="7495"/>
    <cellStyle name="Обычный 2 2 2 2 2 2 2 2 4 2 2" xfId="15943"/>
    <cellStyle name="Обычный 2 2 2 2 2 2 2 2 4 3" xfId="11719"/>
    <cellStyle name="Обычный 2 2 2 2 2 2 2 2 5" xfId="4679"/>
    <cellStyle name="Обычный 2 2 2 2 2 2 2 2 5 2" xfId="13127"/>
    <cellStyle name="Обычный 2 2 2 2 2 2 2 2 6" xfId="8903"/>
    <cellStyle name="Обычный 2 2 2 2 2 2 2 3" xfId="806"/>
    <cellStyle name="Обычный 2 2 2 2 2 2 2 3 2" xfId="2215"/>
    <cellStyle name="Обычный 2 2 2 2 2 2 2 3 2 2" xfId="6439"/>
    <cellStyle name="Обычный 2 2 2 2 2 2 2 3 2 2 2" xfId="14887"/>
    <cellStyle name="Обычный 2 2 2 2 2 2 2 3 2 3" xfId="10663"/>
    <cellStyle name="Обычный 2 2 2 2 2 2 2 3 3" xfId="3623"/>
    <cellStyle name="Обычный 2 2 2 2 2 2 2 3 3 2" xfId="7847"/>
    <cellStyle name="Обычный 2 2 2 2 2 2 2 3 3 2 2" xfId="16295"/>
    <cellStyle name="Обычный 2 2 2 2 2 2 2 3 3 3" xfId="12071"/>
    <cellStyle name="Обычный 2 2 2 2 2 2 2 3 4" xfId="5031"/>
    <cellStyle name="Обычный 2 2 2 2 2 2 2 3 4 2" xfId="13479"/>
    <cellStyle name="Обычный 2 2 2 2 2 2 2 3 5" xfId="9255"/>
    <cellStyle name="Обычный 2 2 2 2 2 2 2 4" xfId="1511"/>
    <cellStyle name="Обычный 2 2 2 2 2 2 2 4 2" xfId="5735"/>
    <cellStyle name="Обычный 2 2 2 2 2 2 2 4 2 2" xfId="14183"/>
    <cellStyle name="Обычный 2 2 2 2 2 2 2 4 3" xfId="9959"/>
    <cellStyle name="Обычный 2 2 2 2 2 2 2 5" xfId="2919"/>
    <cellStyle name="Обычный 2 2 2 2 2 2 2 5 2" xfId="7143"/>
    <cellStyle name="Обычный 2 2 2 2 2 2 2 5 2 2" xfId="15591"/>
    <cellStyle name="Обычный 2 2 2 2 2 2 2 5 3" xfId="11367"/>
    <cellStyle name="Обычный 2 2 2 2 2 2 2 6" xfId="4327"/>
    <cellStyle name="Обычный 2 2 2 2 2 2 2 6 2" xfId="12775"/>
    <cellStyle name="Обычный 2 2 2 2 2 2 2 7" xfId="8551"/>
    <cellStyle name="Обычный 2 2 2 2 2 2 3" xfId="426"/>
    <cellStyle name="Обычный 2 2 2 2 2 2 3 2" xfId="1157"/>
    <cellStyle name="Обычный 2 2 2 2 2 2 3 2 2" xfId="2566"/>
    <cellStyle name="Обычный 2 2 2 2 2 2 3 2 2 2" xfId="6790"/>
    <cellStyle name="Обычный 2 2 2 2 2 2 3 2 2 2 2" xfId="15238"/>
    <cellStyle name="Обычный 2 2 2 2 2 2 3 2 2 3" xfId="11014"/>
    <cellStyle name="Обычный 2 2 2 2 2 2 3 2 3" xfId="3974"/>
    <cellStyle name="Обычный 2 2 2 2 2 2 3 2 3 2" xfId="8198"/>
    <cellStyle name="Обычный 2 2 2 2 2 2 3 2 3 2 2" xfId="16646"/>
    <cellStyle name="Обычный 2 2 2 2 2 2 3 2 3 3" xfId="12422"/>
    <cellStyle name="Обычный 2 2 2 2 2 2 3 2 4" xfId="5382"/>
    <cellStyle name="Обычный 2 2 2 2 2 2 3 2 4 2" xfId="13830"/>
    <cellStyle name="Обычный 2 2 2 2 2 2 3 2 5" xfId="9606"/>
    <cellStyle name="Обычный 2 2 2 2 2 2 3 3" xfId="1862"/>
    <cellStyle name="Обычный 2 2 2 2 2 2 3 3 2" xfId="6086"/>
    <cellStyle name="Обычный 2 2 2 2 2 2 3 3 2 2" xfId="14534"/>
    <cellStyle name="Обычный 2 2 2 2 2 2 3 3 3" xfId="10310"/>
    <cellStyle name="Обычный 2 2 2 2 2 2 3 4" xfId="3270"/>
    <cellStyle name="Обычный 2 2 2 2 2 2 3 4 2" xfId="7494"/>
    <cellStyle name="Обычный 2 2 2 2 2 2 3 4 2 2" xfId="15942"/>
    <cellStyle name="Обычный 2 2 2 2 2 2 3 4 3" xfId="11718"/>
    <cellStyle name="Обычный 2 2 2 2 2 2 3 5" xfId="4678"/>
    <cellStyle name="Обычный 2 2 2 2 2 2 3 5 2" xfId="13126"/>
    <cellStyle name="Обычный 2 2 2 2 2 2 3 6" xfId="8902"/>
    <cellStyle name="Обычный 2 2 2 2 2 2 4" xfId="805"/>
    <cellStyle name="Обычный 2 2 2 2 2 2 4 2" xfId="2214"/>
    <cellStyle name="Обычный 2 2 2 2 2 2 4 2 2" xfId="6438"/>
    <cellStyle name="Обычный 2 2 2 2 2 2 4 2 2 2" xfId="14886"/>
    <cellStyle name="Обычный 2 2 2 2 2 2 4 2 3" xfId="10662"/>
    <cellStyle name="Обычный 2 2 2 2 2 2 4 3" xfId="3622"/>
    <cellStyle name="Обычный 2 2 2 2 2 2 4 3 2" xfId="7846"/>
    <cellStyle name="Обычный 2 2 2 2 2 2 4 3 2 2" xfId="16294"/>
    <cellStyle name="Обычный 2 2 2 2 2 2 4 3 3" xfId="12070"/>
    <cellStyle name="Обычный 2 2 2 2 2 2 4 4" xfId="5030"/>
    <cellStyle name="Обычный 2 2 2 2 2 2 4 4 2" xfId="13478"/>
    <cellStyle name="Обычный 2 2 2 2 2 2 4 5" xfId="9254"/>
    <cellStyle name="Обычный 2 2 2 2 2 2 5" xfId="1510"/>
    <cellStyle name="Обычный 2 2 2 2 2 2 5 2" xfId="5734"/>
    <cellStyle name="Обычный 2 2 2 2 2 2 5 2 2" xfId="14182"/>
    <cellStyle name="Обычный 2 2 2 2 2 2 5 3" xfId="9958"/>
    <cellStyle name="Обычный 2 2 2 2 2 2 6" xfId="2918"/>
    <cellStyle name="Обычный 2 2 2 2 2 2 6 2" xfId="7142"/>
    <cellStyle name="Обычный 2 2 2 2 2 2 6 2 2" xfId="15590"/>
    <cellStyle name="Обычный 2 2 2 2 2 2 6 3" xfId="11366"/>
    <cellStyle name="Обычный 2 2 2 2 2 2 7" xfId="4326"/>
    <cellStyle name="Обычный 2 2 2 2 2 2 7 2" xfId="12774"/>
    <cellStyle name="Обычный 2 2 2 2 2 2 8" xfId="8550"/>
    <cellStyle name="Обычный 2 2 2 2 2 3" xfId="11"/>
    <cellStyle name="Обычный 2 2 2 2 2 3 2" xfId="428"/>
    <cellStyle name="Обычный 2 2 2 2 2 3 2 2" xfId="1159"/>
    <cellStyle name="Обычный 2 2 2 2 2 3 2 2 2" xfId="2568"/>
    <cellStyle name="Обычный 2 2 2 2 2 3 2 2 2 2" xfId="6792"/>
    <cellStyle name="Обычный 2 2 2 2 2 3 2 2 2 2 2" xfId="15240"/>
    <cellStyle name="Обычный 2 2 2 2 2 3 2 2 2 3" xfId="11016"/>
    <cellStyle name="Обычный 2 2 2 2 2 3 2 2 3" xfId="3976"/>
    <cellStyle name="Обычный 2 2 2 2 2 3 2 2 3 2" xfId="8200"/>
    <cellStyle name="Обычный 2 2 2 2 2 3 2 2 3 2 2" xfId="16648"/>
    <cellStyle name="Обычный 2 2 2 2 2 3 2 2 3 3" xfId="12424"/>
    <cellStyle name="Обычный 2 2 2 2 2 3 2 2 4" xfId="5384"/>
    <cellStyle name="Обычный 2 2 2 2 2 3 2 2 4 2" xfId="13832"/>
    <cellStyle name="Обычный 2 2 2 2 2 3 2 2 5" xfId="9608"/>
    <cellStyle name="Обычный 2 2 2 2 2 3 2 3" xfId="1864"/>
    <cellStyle name="Обычный 2 2 2 2 2 3 2 3 2" xfId="6088"/>
    <cellStyle name="Обычный 2 2 2 2 2 3 2 3 2 2" xfId="14536"/>
    <cellStyle name="Обычный 2 2 2 2 2 3 2 3 3" xfId="10312"/>
    <cellStyle name="Обычный 2 2 2 2 2 3 2 4" xfId="3272"/>
    <cellStyle name="Обычный 2 2 2 2 2 3 2 4 2" xfId="7496"/>
    <cellStyle name="Обычный 2 2 2 2 2 3 2 4 2 2" xfId="15944"/>
    <cellStyle name="Обычный 2 2 2 2 2 3 2 4 3" xfId="11720"/>
    <cellStyle name="Обычный 2 2 2 2 2 3 2 5" xfId="4680"/>
    <cellStyle name="Обычный 2 2 2 2 2 3 2 5 2" xfId="13128"/>
    <cellStyle name="Обычный 2 2 2 2 2 3 2 6" xfId="8904"/>
    <cellStyle name="Обычный 2 2 2 2 2 3 3" xfId="807"/>
    <cellStyle name="Обычный 2 2 2 2 2 3 3 2" xfId="2216"/>
    <cellStyle name="Обычный 2 2 2 2 2 3 3 2 2" xfId="6440"/>
    <cellStyle name="Обычный 2 2 2 2 2 3 3 2 2 2" xfId="14888"/>
    <cellStyle name="Обычный 2 2 2 2 2 3 3 2 3" xfId="10664"/>
    <cellStyle name="Обычный 2 2 2 2 2 3 3 3" xfId="3624"/>
    <cellStyle name="Обычный 2 2 2 2 2 3 3 3 2" xfId="7848"/>
    <cellStyle name="Обычный 2 2 2 2 2 3 3 3 2 2" xfId="16296"/>
    <cellStyle name="Обычный 2 2 2 2 2 3 3 3 3" xfId="12072"/>
    <cellStyle name="Обычный 2 2 2 2 2 3 3 4" xfId="5032"/>
    <cellStyle name="Обычный 2 2 2 2 2 3 3 4 2" xfId="13480"/>
    <cellStyle name="Обычный 2 2 2 2 2 3 3 5" xfId="9256"/>
    <cellStyle name="Обычный 2 2 2 2 2 3 4" xfId="1512"/>
    <cellStyle name="Обычный 2 2 2 2 2 3 4 2" xfId="5736"/>
    <cellStyle name="Обычный 2 2 2 2 2 3 4 2 2" xfId="14184"/>
    <cellStyle name="Обычный 2 2 2 2 2 3 4 3" xfId="9960"/>
    <cellStyle name="Обычный 2 2 2 2 2 3 5" xfId="2920"/>
    <cellStyle name="Обычный 2 2 2 2 2 3 5 2" xfId="7144"/>
    <cellStyle name="Обычный 2 2 2 2 2 3 5 2 2" xfId="15592"/>
    <cellStyle name="Обычный 2 2 2 2 2 3 5 3" xfId="11368"/>
    <cellStyle name="Обычный 2 2 2 2 2 3 6" xfId="4328"/>
    <cellStyle name="Обычный 2 2 2 2 2 3 6 2" xfId="12776"/>
    <cellStyle name="Обычный 2 2 2 2 2 3 7" xfId="8552"/>
    <cellStyle name="Обычный 2 2 2 2 2 4" xfId="425"/>
    <cellStyle name="Обычный 2 2 2 2 2 4 2" xfId="1156"/>
    <cellStyle name="Обычный 2 2 2 2 2 4 2 2" xfId="2565"/>
    <cellStyle name="Обычный 2 2 2 2 2 4 2 2 2" xfId="6789"/>
    <cellStyle name="Обычный 2 2 2 2 2 4 2 2 2 2" xfId="15237"/>
    <cellStyle name="Обычный 2 2 2 2 2 4 2 2 3" xfId="11013"/>
    <cellStyle name="Обычный 2 2 2 2 2 4 2 3" xfId="3973"/>
    <cellStyle name="Обычный 2 2 2 2 2 4 2 3 2" xfId="8197"/>
    <cellStyle name="Обычный 2 2 2 2 2 4 2 3 2 2" xfId="16645"/>
    <cellStyle name="Обычный 2 2 2 2 2 4 2 3 3" xfId="12421"/>
    <cellStyle name="Обычный 2 2 2 2 2 4 2 4" xfId="5381"/>
    <cellStyle name="Обычный 2 2 2 2 2 4 2 4 2" xfId="13829"/>
    <cellStyle name="Обычный 2 2 2 2 2 4 2 5" xfId="9605"/>
    <cellStyle name="Обычный 2 2 2 2 2 4 3" xfId="1861"/>
    <cellStyle name="Обычный 2 2 2 2 2 4 3 2" xfId="6085"/>
    <cellStyle name="Обычный 2 2 2 2 2 4 3 2 2" xfId="14533"/>
    <cellStyle name="Обычный 2 2 2 2 2 4 3 3" xfId="10309"/>
    <cellStyle name="Обычный 2 2 2 2 2 4 4" xfId="3269"/>
    <cellStyle name="Обычный 2 2 2 2 2 4 4 2" xfId="7493"/>
    <cellStyle name="Обычный 2 2 2 2 2 4 4 2 2" xfId="15941"/>
    <cellStyle name="Обычный 2 2 2 2 2 4 4 3" xfId="11717"/>
    <cellStyle name="Обычный 2 2 2 2 2 4 5" xfId="4677"/>
    <cellStyle name="Обычный 2 2 2 2 2 4 5 2" xfId="13125"/>
    <cellStyle name="Обычный 2 2 2 2 2 4 6" xfId="8901"/>
    <cellStyle name="Обычный 2 2 2 2 2 5" xfId="804"/>
    <cellStyle name="Обычный 2 2 2 2 2 5 2" xfId="2213"/>
    <cellStyle name="Обычный 2 2 2 2 2 5 2 2" xfId="6437"/>
    <cellStyle name="Обычный 2 2 2 2 2 5 2 2 2" xfId="14885"/>
    <cellStyle name="Обычный 2 2 2 2 2 5 2 3" xfId="10661"/>
    <cellStyle name="Обычный 2 2 2 2 2 5 3" xfId="3621"/>
    <cellStyle name="Обычный 2 2 2 2 2 5 3 2" xfId="7845"/>
    <cellStyle name="Обычный 2 2 2 2 2 5 3 2 2" xfId="16293"/>
    <cellStyle name="Обычный 2 2 2 2 2 5 3 3" xfId="12069"/>
    <cellStyle name="Обычный 2 2 2 2 2 5 4" xfId="5029"/>
    <cellStyle name="Обычный 2 2 2 2 2 5 4 2" xfId="13477"/>
    <cellStyle name="Обычный 2 2 2 2 2 5 5" xfId="9253"/>
    <cellStyle name="Обычный 2 2 2 2 2 6" xfId="1509"/>
    <cellStyle name="Обычный 2 2 2 2 2 6 2" xfId="5733"/>
    <cellStyle name="Обычный 2 2 2 2 2 6 2 2" xfId="14181"/>
    <cellStyle name="Обычный 2 2 2 2 2 6 3" xfId="9957"/>
    <cellStyle name="Обычный 2 2 2 2 2 7" xfId="2917"/>
    <cellStyle name="Обычный 2 2 2 2 2 7 2" xfId="7141"/>
    <cellStyle name="Обычный 2 2 2 2 2 7 2 2" xfId="15589"/>
    <cellStyle name="Обычный 2 2 2 2 2 7 3" xfId="11365"/>
    <cellStyle name="Обычный 2 2 2 2 2 8" xfId="4325"/>
    <cellStyle name="Обычный 2 2 2 2 2 8 2" xfId="12773"/>
    <cellStyle name="Обычный 2 2 2 2 2 9" xfId="8549"/>
    <cellStyle name="Обычный 2 2 2 2 3" xfId="12"/>
    <cellStyle name="Обычный 2 2 2 2 3 2" xfId="13"/>
    <cellStyle name="Обычный 2 2 2 2 3 2 2" xfId="430"/>
    <cellStyle name="Обычный 2 2 2 2 3 2 2 2" xfId="1161"/>
    <cellStyle name="Обычный 2 2 2 2 3 2 2 2 2" xfId="2570"/>
    <cellStyle name="Обычный 2 2 2 2 3 2 2 2 2 2" xfId="6794"/>
    <cellStyle name="Обычный 2 2 2 2 3 2 2 2 2 2 2" xfId="15242"/>
    <cellStyle name="Обычный 2 2 2 2 3 2 2 2 2 3" xfId="11018"/>
    <cellStyle name="Обычный 2 2 2 2 3 2 2 2 3" xfId="3978"/>
    <cellStyle name="Обычный 2 2 2 2 3 2 2 2 3 2" xfId="8202"/>
    <cellStyle name="Обычный 2 2 2 2 3 2 2 2 3 2 2" xfId="16650"/>
    <cellStyle name="Обычный 2 2 2 2 3 2 2 2 3 3" xfId="12426"/>
    <cellStyle name="Обычный 2 2 2 2 3 2 2 2 4" xfId="5386"/>
    <cellStyle name="Обычный 2 2 2 2 3 2 2 2 4 2" xfId="13834"/>
    <cellStyle name="Обычный 2 2 2 2 3 2 2 2 5" xfId="9610"/>
    <cellStyle name="Обычный 2 2 2 2 3 2 2 3" xfId="1866"/>
    <cellStyle name="Обычный 2 2 2 2 3 2 2 3 2" xfId="6090"/>
    <cellStyle name="Обычный 2 2 2 2 3 2 2 3 2 2" xfId="14538"/>
    <cellStyle name="Обычный 2 2 2 2 3 2 2 3 3" xfId="10314"/>
    <cellStyle name="Обычный 2 2 2 2 3 2 2 4" xfId="3274"/>
    <cellStyle name="Обычный 2 2 2 2 3 2 2 4 2" xfId="7498"/>
    <cellStyle name="Обычный 2 2 2 2 3 2 2 4 2 2" xfId="15946"/>
    <cellStyle name="Обычный 2 2 2 2 3 2 2 4 3" xfId="11722"/>
    <cellStyle name="Обычный 2 2 2 2 3 2 2 5" xfId="4682"/>
    <cellStyle name="Обычный 2 2 2 2 3 2 2 5 2" xfId="13130"/>
    <cellStyle name="Обычный 2 2 2 2 3 2 2 6" xfId="8906"/>
    <cellStyle name="Обычный 2 2 2 2 3 2 3" xfId="809"/>
    <cellStyle name="Обычный 2 2 2 2 3 2 3 2" xfId="2218"/>
    <cellStyle name="Обычный 2 2 2 2 3 2 3 2 2" xfId="6442"/>
    <cellStyle name="Обычный 2 2 2 2 3 2 3 2 2 2" xfId="14890"/>
    <cellStyle name="Обычный 2 2 2 2 3 2 3 2 3" xfId="10666"/>
    <cellStyle name="Обычный 2 2 2 2 3 2 3 3" xfId="3626"/>
    <cellStyle name="Обычный 2 2 2 2 3 2 3 3 2" xfId="7850"/>
    <cellStyle name="Обычный 2 2 2 2 3 2 3 3 2 2" xfId="16298"/>
    <cellStyle name="Обычный 2 2 2 2 3 2 3 3 3" xfId="12074"/>
    <cellStyle name="Обычный 2 2 2 2 3 2 3 4" xfId="5034"/>
    <cellStyle name="Обычный 2 2 2 2 3 2 3 4 2" xfId="13482"/>
    <cellStyle name="Обычный 2 2 2 2 3 2 3 5" xfId="9258"/>
    <cellStyle name="Обычный 2 2 2 2 3 2 4" xfId="1514"/>
    <cellStyle name="Обычный 2 2 2 2 3 2 4 2" xfId="5738"/>
    <cellStyle name="Обычный 2 2 2 2 3 2 4 2 2" xfId="14186"/>
    <cellStyle name="Обычный 2 2 2 2 3 2 4 3" xfId="9962"/>
    <cellStyle name="Обычный 2 2 2 2 3 2 5" xfId="2922"/>
    <cellStyle name="Обычный 2 2 2 2 3 2 5 2" xfId="7146"/>
    <cellStyle name="Обычный 2 2 2 2 3 2 5 2 2" xfId="15594"/>
    <cellStyle name="Обычный 2 2 2 2 3 2 5 3" xfId="11370"/>
    <cellStyle name="Обычный 2 2 2 2 3 2 6" xfId="4330"/>
    <cellStyle name="Обычный 2 2 2 2 3 2 6 2" xfId="12778"/>
    <cellStyle name="Обычный 2 2 2 2 3 2 7" xfId="8554"/>
    <cellStyle name="Обычный 2 2 2 2 3 3" xfId="429"/>
    <cellStyle name="Обычный 2 2 2 2 3 3 2" xfId="1160"/>
    <cellStyle name="Обычный 2 2 2 2 3 3 2 2" xfId="2569"/>
    <cellStyle name="Обычный 2 2 2 2 3 3 2 2 2" xfId="6793"/>
    <cellStyle name="Обычный 2 2 2 2 3 3 2 2 2 2" xfId="15241"/>
    <cellStyle name="Обычный 2 2 2 2 3 3 2 2 3" xfId="11017"/>
    <cellStyle name="Обычный 2 2 2 2 3 3 2 3" xfId="3977"/>
    <cellStyle name="Обычный 2 2 2 2 3 3 2 3 2" xfId="8201"/>
    <cellStyle name="Обычный 2 2 2 2 3 3 2 3 2 2" xfId="16649"/>
    <cellStyle name="Обычный 2 2 2 2 3 3 2 3 3" xfId="12425"/>
    <cellStyle name="Обычный 2 2 2 2 3 3 2 4" xfId="5385"/>
    <cellStyle name="Обычный 2 2 2 2 3 3 2 4 2" xfId="13833"/>
    <cellStyle name="Обычный 2 2 2 2 3 3 2 5" xfId="9609"/>
    <cellStyle name="Обычный 2 2 2 2 3 3 3" xfId="1865"/>
    <cellStyle name="Обычный 2 2 2 2 3 3 3 2" xfId="6089"/>
    <cellStyle name="Обычный 2 2 2 2 3 3 3 2 2" xfId="14537"/>
    <cellStyle name="Обычный 2 2 2 2 3 3 3 3" xfId="10313"/>
    <cellStyle name="Обычный 2 2 2 2 3 3 4" xfId="3273"/>
    <cellStyle name="Обычный 2 2 2 2 3 3 4 2" xfId="7497"/>
    <cellStyle name="Обычный 2 2 2 2 3 3 4 2 2" xfId="15945"/>
    <cellStyle name="Обычный 2 2 2 2 3 3 4 3" xfId="11721"/>
    <cellStyle name="Обычный 2 2 2 2 3 3 5" xfId="4681"/>
    <cellStyle name="Обычный 2 2 2 2 3 3 5 2" xfId="13129"/>
    <cellStyle name="Обычный 2 2 2 2 3 3 6" xfId="8905"/>
    <cellStyle name="Обычный 2 2 2 2 3 4" xfId="808"/>
    <cellStyle name="Обычный 2 2 2 2 3 4 2" xfId="2217"/>
    <cellStyle name="Обычный 2 2 2 2 3 4 2 2" xfId="6441"/>
    <cellStyle name="Обычный 2 2 2 2 3 4 2 2 2" xfId="14889"/>
    <cellStyle name="Обычный 2 2 2 2 3 4 2 3" xfId="10665"/>
    <cellStyle name="Обычный 2 2 2 2 3 4 3" xfId="3625"/>
    <cellStyle name="Обычный 2 2 2 2 3 4 3 2" xfId="7849"/>
    <cellStyle name="Обычный 2 2 2 2 3 4 3 2 2" xfId="16297"/>
    <cellStyle name="Обычный 2 2 2 2 3 4 3 3" xfId="12073"/>
    <cellStyle name="Обычный 2 2 2 2 3 4 4" xfId="5033"/>
    <cellStyle name="Обычный 2 2 2 2 3 4 4 2" xfId="13481"/>
    <cellStyle name="Обычный 2 2 2 2 3 4 5" xfId="9257"/>
    <cellStyle name="Обычный 2 2 2 2 3 5" xfId="1513"/>
    <cellStyle name="Обычный 2 2 2 2 3 5 2" xfId="5737"/>
    <cellStyle name="Обычный 2 2 2 2 3 5 2 2" xfId="14185"/>
    <cellStyle name="Обычный 2 2 2 2 3 5 3" xfId="9961"/>
    <cellStyle name="Обычный 2 2 2 2 3 6" xfId="2921"/>
    <cellStyle name="Обычный 2 2 2 2 3 6 2" xfId="7145"/>
    <cellStyle name="Обычный 2 2 2 2 3 6 2 2" xfId="15593"/>
    <cellStyle name="Обычный 2 2 2 2 3 6 3" xfId="11369"/>
    <cellStyle name="Обычный 2 2 2 2 3 7" xfId="4329"/>
    <cellStyle name="Обычный 2 2 2 2 3 7 2" xfId="12777"/>
    <cellStyle name="Обычный 2 2 2 2 3 8" xfId="8553"/>
    <cellStyle name="Обычный 2 2 2 2 4" xfId="14"/>
    <cellStyle name="Обычный 2 2 2 2 4 2" xfId="431"/>
    <cellStyle name="Обычный 2 2 2 2 4 2 2" xfId="1162"/>
    <cellStyle name="Обычный 2 2 2 2 4 2 2 2" xfId="2571"/>
    <cellStyle name="Обычный 2 2 2 2 4 2 2 2 2" xfId="6795"/>
    <cellStyle name="Обычный 2 2 2 2 4 2 2 2 2 2" xfId="15243"/>
    <cellStyle name="Обычный 2 2 2 2 4 2 2 2 3" xfId="11019"/>
    <cellStyle name="Обычный 2 2 2 2 4 2 2 3" xfId="3979"/>
    <cellStyle name="Обычный 2 2 2 2 4 2 2 3 2" xfId="8203"/>
    <cellStyle name="Обычный 2 2 2 2 4 2 2 3 2 2" xfId="16651"/>
    <cellStyle name="Обычный 2 2 2 2 4 2 2 3 3" xfId="12427"/>
    <cellStyle name="Обычный 2 2 2 2 4 2 2 4" xfId="5387"/>
    <cellStyle name="Обычный 2 2 2 2 4 2 2 4 2" xfId="13835"/>
    <cellStyle name="Обычный 2 2 2 2 4 2 2 5" xfId="9611"/>
    <cellStyle name="Обычный 2 2 2 2 4 2 3" xfId="1867"/>
    <cellStyle name="Обычный 2 2 2 2 4 2 3 2" xfId="6091"/>
    <cellStyle name="Обычный 2 2 2 2 4 2 3 2 2" xfId="14539"/>
    <cellStyle name="Обычный 2 2 2 2 4 2 3 3" xfId="10315"/>
    <cellStyle name="Обычный 2 2 2 2 4 2 4" xfId="3275"/>
    <cellStyle name="Обычный 2 2 2 2 4 2 4 2" xfId="7499"/>
    <cellStyle name="Обычный 2 2 2 2 4 2 4 2 2" xfId="15947"/>
    <cellStyle name="Обычный 2 2 2 2 4 2 4 3" xfId="11723"/>
    <cellStyle name="Обычный 2 2 2 2 4 2 5" xfId="4683"/>
    <cellStyle name="Обычный 2 2 2 2 4 2 5 2" xfId="13131"/>
    <cellStyle name="Обычный 2 2 2 2 4 2 6" xfId="8907"/>
    <cellStyle name="Обычный 2 2 2 2 4 3" xfId="810"/>
    <cellStyle name="Обычный 2 2 2 2 4 3 2" xfId="2219"/>
    <cellStyle name="Обычный 2 2 2 2 4 3 2 2" xfId="6443"/>
    <cellStyle name="Обычный 2 2 2 2 4 3 2 2 2" xfId="14891"/>
    <cellStyle name="Обычный 2 2 2 2 4 3 2 3" xfId="10667"/>
    <cellStyle name="Обычный 2 2 2 2 4 3 3" xfId="3627"/>
    <cellStyle name="Обычный 2 2 2 2 4 3 3 2" xfId="7851"/>
    <cellStyle name="Обычный 2 2 2 2 4 3 3 2 2" xfId="16299"/>
    <cellStyle name="Обычный 2 2 2 2 4 3 3 3" xfId="12075"/>
    <cellStyle name="Обычный 2 2 2 2 4 3 4" xfId="5035"/>
    <cellStyle name="Обычный 2 2 2 2 4 3 4 2" xfId="13483"/>
    <cellStyle name="Обычный 2 2 2 2 4 3 5" xfId="9259"/>
    <cellStyle name="Обычный 2 2 2 2 4 4" xfId="1515"/>
    <cellStyle name="Обычный 2 2 2 2 4 4 2" xfId="5739"/>
    <cellStyle name="Обычный 2 2 2 2 4 4 2 2" xfId="14187"/>
    <cellStyle name="Обычный 2 2 2 2 4 4 3" xfId="9963"/>
    <cellStyle name="Обычный 2 2 2 2 4 5" xfId="2923"/>
    <cellStyle name="Обычный 2 2 2 2 4 5 2" xfId="7147"/>
    <cellStyle name="Обычный 2 2 2 2 4 5 2 2" xfId="15595"/>
    <cellStyle name="Обычный 2 2 2 2 4 5 3" xfId="11371"/>
    <cellStyle name="Обычный 2 2 2 2 4 6" xfId="4331"/>
    <cellStyle name="Обычный 2 2 2 2 4 6 2" xfId="12779"/>
    <cellStyle name="Обычный 2 2 2 2 4 7" xfId="8555"/>
    <cellStyle name="Обычный 2 2 2 2 5" xfId="424"/>
    <cellStyle name="Обычный 2 2 2 2 5 2" xfId="1155"/>
    <cellStyle name="Обычный 2 2 2 2 5 2 2" xfId="2564"/>
    <cellStyle name="Обычный 2 2 2 2 5 2 2 2" xfId="6788"/>
    <cellStyle name="Обычный 2 2 2 2 5 2 2 2 2" xfId="15236"/>
    <cellStyle name="Обычный 2 2 2 2 5 2 2 3" xfId="11012"/>
    <cellStyle name="Обычный 2 2 2 2 5 2 3" xfId="3972"/>
    <cellStyle name="Обычный 2 2 2 2 5 2 3 2" xfId="8196"/>
    <cellStyle name="Обычный 2 2 2 2 5 2 3 2 2" xfId="16644"/>
    <cellStyle name="Обычный 2 2 2 2 5 2 3 3" xfId="12420"/>
    <cellStyle name="Обычный 2 2 2 2 5 2 4" xfId="5380"/>
    <cellStyle name="Обычный 2 2 2 2 5 2 4 2" xfId="13828"/>
    <cellStyle name="Обычный 2 2 2 2 5 2 5" xfId="9604"/>
    <cellStyle name="Обычный 2 2 2 2 5 3" xfId="1860"/>
    <cellStyle name="Обычный 2 2 2 2 5 3 2" xfId="6084"/>
    <cellStyle name="Обычный 2 2 2 2 5 3 2 2" xfId="14532"/>
    <cellStyle name="Обычный 2 2 2 2 5 3 3" xfId="10308"/>
    <cellStyle name="Обычный 2 2 2 2 5 4" xfId="3268"/>
    <cellStyle name="Обычный 2 2 2 2 5 4 2" xfId="7492"/>
    <cellStyle name="Обычный 2 2 2 2 5 4 2 2" xfId="15940"/>
    <cellStyle name="Обычный 2 2 2 2 5 4 3" xfId="11716"/>
    <cellStyle name="Обычный 2 2 2 2 5 5" xfId="4676"/>
    <cellStyle name="Обычный 2 2 2 2 5 5 2" xfId="13124"/>
    <cellStyle name="Обычный 2 2 2 2 5 6" xfId="8900"/>
    <cellStyle name="Обычный 2 2 2 2 6" xfId="803"/>
    <cellStyle name="Обычный 2 2 2 2 6 2" xfId="2212"/>
    <cellStyle name="Обычный 2 2 2 2 6 2 2" xfId="6436"/>
    <cellStyle name="Обычный 2 2 2 2 6 2 2 2" xfId="14884"/>
    <cellStyle name="Обычный 2 2 2 2 6 2 3" xfId="10660"/>
    <cellStyle name="Обычный 2 2 2 2 6 3" xfId="3620"/>
    <cellStyle name="Обычный 2 2 2 2 6 3 2" xfId="7844"/>
    <cellStyle name="Обычный 2 2 2 2 6 3 2 2" xfId="16292"/>
    <cellStyle name="Обычный 2 2 2 2 6 3 3" xfId="12068"/>
    <cellStyle name="Обычный 2 2 2 2 6 4" xfId="5028"/>
    <cellStyle name="Обычный 2 2 2 2 6 4 2" xfId="13476"/>
    <cellStyle name="Обычный 2 2 2 2 6 5" xfId="9252"/>
    <cellStyle name="Обычный 2 2 2 2 7" xfId="1508"/>
    <cellStyle name="Обычный 2 2 2 2 7 2" xfId="5732"/>
    <cellStyle name="Обычный 2 2 2 2 7 2 2" xfId="14180"/>
    <cellStyle name="Обычный 2 2 2 2 7 3" xfId="9956"/>
    <cellStyle name="Обычный 2 2 2 2 8" xfId="2916"/>
    <cellStyle name="Обычный 2 2 2 2 8 2" xfId="7140"/>
    <cellStyle name="Обычный 2 2 2 2 8 2 2" xfId="15588"/>
    <cellStyle name="Обычный 2 2 2 2 8 3" xfId="11364"/>
    <cellStyle name="Обычный 2 2 2 2 9" xfId="4324"/>
    <cellStyle name="Обычный 2 2 2 2 9 2" xfId="12772"/>
    <cellStyle name="Обычный 2 2 2 3" xfId="15"/>
    <cellStyle name="Обычный 2 2 2 3 2" xfId="16"/>
    <cellStyle name="Обычный 2 2 2 3 2 2" xfId="17"/>
    <cellStyle name="Обычный 2 2 2 3 2 2 2" xfId="434"/>
    <cellStyle name="Обычный 2 2 2 3 2 2 2 2" xfId="1165"/>
    <cellStyle name="Обычный 2 2 2 3 2 2 2 2 2" xfId="2574"/>
    <cellStyle name="Обычный 2 2 2 3 2 2 2 2 2 2" xfId="6798"/>
    <cellStyle name="Обычный 2 2 2 3 2 2 2 2 2 2 2" xfId="15246"/>
    <cellStyle name="Обычный 2 2 2 3 2 2 2 2 2 3" xfId="11022"/>
    <cellStyle name="Обычный 2 2 2 3 2 2 2 2 3" xfId="3982"/>
    <cellStyle name="Обычный 2 2 2 3 2 2 2 2 3 2" xfId="8206"/>
    <cellStyle name="Обычный 2 2 2 3 2 2 2 2 3 2 2" xfId="16654"/>
    <cellStyle name="Обычный 2 2 2 3 2 2 2 2 3 3" xfId="12430"/>
    <cellStyle name="Обычный 2 2 2 3 2 2 2 2 4" xfId="5390"/>
    <cellStyle name="Обычный 2 2 2 3 2 2 2 2 4 2" xfId="13838"/>
    <cellStyle name="Обычный 2 2 2 3 2 2 2 2 5" xfId="9614"/>
    <cellStyle name="Обычный 2 2 2 3 2 2 2 3" xfId="1870"/>
    <cellStyle name="Обычный 2 2 2 3 2 2 2 3 2" xfId="6094"/>
    <cellStyle name="Обычный 2 2 2 3 2 2 2 3 2 2" xfId="14542"/>
    <cellStyle name="Обычный 2 2 2 3 2 2 2 3 3" xfId="10318"/>
    <cellStyle name="Обычный 2 2 2 3 2 2 2 4" xfId="3278"/>
    <cellStyle name="Обычный 2 2 2 3 2 2 2 4 2" xfId="7502"/>
    <cellStyle name="Обычный 2 2 2 3 2 2 2 4 2 2" xfId="15950"/>
    <cellStyle name="Обычный 2 2 2 3 2 2 2 4 3" xfId="11726"/>
    <cellStyle name="Обычный 2 2 2 3 2 2 2 5" xfId="4686"/>
    <cellStyle name="Обычный 2 2 2 3 2 2 2 5 2" xfId="13134"/>
    <cellStyle name="Обычный 2 2 2 3 2 2 2 6" xfId="8910"/>
    <cellStyle name="Обычный 2 2 2 3 2 2 3" xfId="813"/>
    <cellStyle name="Обычный 2 2 2 3 2 2 3 2" xfId="2222"/>
    <cellStyle name="Обычный 2 2 2 3 2 2 3 2 2" xfId="6446"/>
    <cellStyle name="Обычный 2 2 2 3 2 2 3 2 2 2" xfId="14894"/>
    <cellStyle name="Обычный 2 2 2 3 2 2 3 2 3" xfId="10670"/>
    <cellStyle name="Обычный 2 2 2 3 2 2 3 3" xfId="3630"/>
    <cellStyle name="Обычный 2 2 2 3 2 2 3 3 2" xfId="7854"/>
    <cellStyle name="Обычный 2 2 2 3 2 2 3 3 2 2" xfId="16302"/>
    <cellStyle name="Обычный 2 2 2 3 2 2 3 3 3" xfId="12078"/>
    <cellStyle name="Обычный 2 2 2 3 2 2 3 4" xfId="5038"/>
    <cellStyle name="Обычный 2 2 2 3 2 2 3 4 2" xfId="13486"/>
    <cellStyle name="Обычный 2 2 2 3 2 2 3 5" xfId="9262"/>
    <cellStyle name="Обычный 2 2 2 3 2 2 4" xfId="1518"/>
    <cellStyle name="Обычный 2 2 2 3 2 2 4 2" xfId="5742"/>
    <cellStyle name="Обычный 2 2 2 3 2 2 4 2 2" xfId="14190"/>
    <cellStyle name="Обычный 2 2 2 3 2 2 4 3" xfId="9966"/>
    <cellStyle name="Обычный 2 2 2 3 2 2 5" xfId="2926"/>
    <cellStyle name="Обычный 2 2 2 3 2 2 5 2" xfId="7150"/>
    <cellStyle name="Обычный 2 2 2 3 2 2 5 2 2" xfId="15598"/>
    <cellStyle name="Обычный 2 2 2 3 2 2 5 3" xfId="11374"/>
    <cellStyle name="Обычный 2 2 2 3 2 2 6" xfId="4334"/>
    <cellStyle name="Обычный 2 2 2 3 2 2 6 2" xfId="12782"/>
    <cellStyle name="Обычный 2 2 2 3 2 2 7" xfId="8558"/>
    <cellStyle name="Обычный 2 2 2 3 2 3" xfId="433"/>
    <cellStyle name="Обычный 2 2 2 3 2 3 2" xfId="1164"/>
    <cellStyle name="Обычный 2 2 2 3 2 3 2 2" xfId="2573"/>
    <cellStyle name="Обычный 2 2 2 3 2 3 2 2 2" xfId="6797"/>
    <cellStyle name="Обычный 2 2 2 3 2 3 2 2 2 2" xfId="15245"/>
    <cellStyle name="Обычный 2 2 2 3 2 3 2 2 3" xfId="11021"/>
    <cellStyle name="Обычный 2 2 2 3 2 3 2 3" xfId="3981"/>
    <cellStyle name="Обычный 2 2 2 3 2 3 2 3 2" xfId="8205"/>
    <cellStyle name="Обычный 2 2 2 3 2 3 2 3 2 2" xfId="16653"/>
    <cellStyle name="Обычный 2 2 2 3 2 3 2 3 3" xfId="12429"/>
    <cellStyle name="Обычный 2 2 2 3 2 3 2 4" xfId="5389"/>
    <cellStyle name="Обычный 2 2 2 3 2 3 2 4 2" xfId="13837"/>
    <cellStyle name="Обычный 2 2 2 3 2 3 2 5" xfId="9613"/>
    <cellStyle name="Обычный 2 2 2 3 2 3 3" xfId="1869"/>
    <cellStyle name="Обычный 2 2 2 3 2 3 3 2" xfId="6093"/>
    <cellStyle name="Обычный 2 2 2 3 2 3 3 2 2" xfId="14541"/>
    <cellStyle name="Обычный 2 2 2 3 2 3 3 3" xfId="10317"/>
    <cellStyle name="Обычный 2 2 2 3 2 3 4" xfId="3277"/>
    <cellStyle name="Обычный 2 2 2 3 2 3 4 2" xfId="7501"/>
    <cellStyle name="Обычный 2 2 2 3 2 3 4 2 2" xfId="15949"/>
    <cellStyle name="Обычный 2 2 2 3 2 3 4 3" xfId="11725"/>
    <cellStyle name="Обычный 2 2 2 3 2 3 5" xfId="4685"/>
    <cellStyle name="Обычный 2 2 2 3 2 3 5 2" xfId="13133"/>
    <cellStyle name="Обычный 2 2 2 3 2 3 6" xfId="8909"/>
    <cellStyle name="Обычный 2 2 2 3 2 4" xfId="812"/>
    <cellStyle name="Обычный 2 2 2 3 2 4 2" xfId="2221"/>
    <cellStyle name="Обычный 2 2 2 3 2 4 2 2" xfId="6445"/>
    <cellStyle name="Обычный 2 2 2 3 2 4 2 2 2" xfId="14893"/>
    <cellStyle name="Обычный 2 2 2 3 2 4 2 3" xfId="10669"/>
    <cellStyle name="Обычный 2 2 2 3 2 4 3" xfId="3629"/>
    <cellStyle name="Обычный 2 2 2 3 2 4 3 2" xfId="7853"/>
    <cellStyle name="Обычный 2 2 2 3 2 4 3 2 2" xfId="16301"/>
    <cellStyle name="Обычный 2 2 2 3 2 4 3 3" xfId="12077"/>
    <cellStyle name="Обычный 2 2 2 3 2 4 4" xfId="5037"/>
    <cellStyle name="Обычный 2 2 2 3 2 4 4 2" xfId="13485"/>
    <cellStyle name="Обычный 2 2 2 3 2 4 5" xfId="9261"/>
    <cellStyle name="Обычный 2 2 2 3 2 5" xfId="1517"/>
    <cellStyle name="Обычный 2 2 2 3 2 5 2" xfId="5741"/>
    <cellStyle name="Обычный 2 2 2 3 2 5 2 2" xfId="14189"/>
    <cellStyle name="Обычный 2 2 2 3 2 5 3" xfId="9965"/>
    <cellStyle name="Обычный 2 2 2 3 2 6" xfId="2925"/>
    <cellStyle name="Обычный 2 2 2 3 2 6 2" xfId="7149"/>
    <cellStyle name="Обычный 2 2 2 3 2 6 2 2" xfId="15597"/>
    <cellStyle name="Обычный 2 2 2 3 2 6 3" xfId="11373"/>
    <cellStyle name="Обычный 2 2 2 3 2 7" xfId="4333"/>
    <cellStyle name="Обычный 2 2 2 3 2 7 2" xfId="12781"/>
    <cellStyle name="Обычный 2 2 2 3 2 8" xfId="8557"/>
    <cellStyle name="Обычный 2 2 2 3 3" xfId="18"/>
    <cellStyle name="Обычный 2 2 2 3 3 2" xfId="435"/>
    <cellStyle name="Обычный 2 2 2 3 3 2 2" xfId="1166"/>
    <cellStyle name="Обычный 2 2 2 3 3 2 2 2" xfId="2575"/>
    <cellStyle name="Обычный 2 2 2 3 3 2 2 2 2" xfId="6799"/>
    <cellStyle name="Обычный 2 2 2 3 3 2 2 2 2 2" xfId="15247"/>
    <cellStyle name="Обычный 2 2 2 3 3 2 2 2 3" xfId="11023"/>
    <cellStyle name="Обычный 2 2 2 3 3 2 2 3" xfId="3983"/>
    <cellStyle name="Обычный 2 2 2 3 3 2 2 3 2" xfId="8207"/>
    <cellStyle name="Обычный 2 2 2 3 3 2 2 3 2 2" xfId="16655"/>
    <cellStyle name="Обычный 2 2 2 3 3 2 2 3 3" xfId="12431"/>
    <cellStyle name="Обычный 2 2 2 3 3 2 2 4" xfId="5391"/>
    <cellStyle name="Обычный 2 2 2 3 3 2 2 4 2" xfId="13839"/>
    <cellStyle name="Обычный 2 2 2 3 3 2 2 5" xfId="9615"/>
    <cellStyle name="Обычный 2 2 2 3 3 2 3" xfId="1871"/>
    <cellStyle name="Обычный 2 2 2 3 3 2 3 2" xfId="6095"/>
    <cellStyle name="Обычный 2 2 2 3 3 2 3 2 2" xfId="14543"/>
    <cellStyle name="Обычный 2 2 2 3 3 2 3 3" xfId="10319"/>
    <cellStyle name="Обычный 2 2 2 3 3 2 4" xfId="3279"/>
    <cellStyle name="Обычный 2 2 2 3 3 2 4 2" xfId="7503"/>
    <cellStyle name="Обычный 2 2 2 3 3 2 4 2 2" xfId="15951"/>
    <cellStyle name="Обычный 2 2 2 3 3 2 4 3" xfId="11727"/>
    <cellStyle name="Обычный 2 2 2 3 3 2 5" xfId="4687"/>
    <cellStyle name="Обычный 2 2 2 3 3 2 5 2" xfId="13135"/>
    <cellStyle name="Обычный 2 2 2 3 3 2 6" xfId="8911"/>
    <cellStyle name="Обычный 2 2 2 3 3 3" xfId="814"/>
    <cellStyle name="Обычный 2 2 2 3 3 3 2" xfId="2223"/>
    <cellStyle name="Обычный 2 2 2 3 3 3 2 2" xfId="6447"/>
    <cellStyle name="Обычный 2 2 2 3 3 3 2 2 2" xfId="14895"/>
    <cellStyle name="Обычный 2 2 2 3 3 3 2 3" xfId="10671"/>
    <cellStyle name="Обычный 2 2 2 3 3 3 3" xfId="3631"/>
    <cellStyle name="Обычный 2 2 2 3 3 3 3 2" xfId="7855"/>
    <cellStyle name="Обычный 2 2 2 3 3 3 3 2 2" xfId="16303"/>
    <cellStyle name="Обычный 2 2 2 3 3 3 3 3" xfId="12079"/>
    <cellStyle name="Обычный 2 2 2 3 3 3 4" xfId="5039"/>
    <cellStyle name="Обычный 2 2 2 3 3 3 4 2" xfId="13487"/>
    <cellStyle name="Обычный 2 2 2 3 3 3 5" xfId="9263"/>
    <cellStyle name="Обычный 2 2 2 3 3 4" xfId="1519"/>
    <cellStyle name="Обычный 2 2 2 3 3 4 2" xfId="5743"/>
    <cellStyle name="Обычный 2 2 2 3 3 4 2 2" xfId="14191"/>
    <cellStyle name="Обычный 2 2 2 3 3 4 3" xfId="9967"/>
    <cellStyle name="Обычный 2 2 2 3 3 5" xfId="2927"/>
    <cellStyle name="Обычный 2 2 2 3 3 5 2" xfId="7151"/>
    <cellStyle name="Обычный 2 2 2 3 3 5 2 2" xfId="15599"/>
    <cellStyle name="Обычный 2 2 2 3 3 5 3" xfId="11375"/>
    <cellStyle name="Обычный 2 2 2 3 3 6" xfId="4335"/>
    <cellStyle name="Обычный 2 2 2 3 3 6 2" xfId="12783"/>
    <cellStyle name="Обычный 2 2 2 3 3 7" xfId="8559"/>
    <cellStyle name="Обычный 2 2 2 3 4" xfId="432"/>
    <cellStyle name="Обычный 2 2 2 3 4 2" xfId="1163"/>
    <cellStyle name="Обычный 2 2 2 3 4 2 2" xfId="2572"/>
    <cellStyle name="Обычный 2 2 2 3 4 2 2 2" xfId="6796"/>
    <cellStyle name="Обычный 2 2 2 3 4 2 2 2 2" xfId="15244"/>
    <cellStyle name="Обычный 2 2 2 3 4 2 2 3" xfId="11020"/>
    <cellStyle name="Обычный 2 2 2 3 4 2 3" xfId="3980"/>
    <cellStyle name="Обычный 2 2 2 3 4 2 3 2" xfId="8204"/>
    <cellStyle name="Обычный 2 2 2 3 4 2 3 2 2" xfId="16652"/>
    <cellStyle name="Обычный 2 2 2 3 4 2 3 3" xfId="12428"/>
    <cellStyle name="Обычный 2 2 2 3 4 2 4" xfId="5388"/>
    <cellStyle name="Обычный 2 2 2 3 4 2 4 2" xfId="13836"/>
    <cellStyle name="Обычный 2 2 2 3 4 2 5" xfId="9612"/>
    <cellStyle name="Обычный 2 2 2 3 4 3" xfId="1868"/>
    <cellStyle name="Обычный 2 2 2 3 4 3 2" xfId="6092"/>
    <cellStyle name="Обычный 2 2 2 3 4 3 2 2" xfId="14540"/>
    <cellStyle name="Обычный 2 2 2 3 4 3 3" xfId="10316"/>
    <cellStyle name="Обычный 2 2 2 3 4 4" xfId="3276"/>
    <cellStyle name="Обычный 2 2 2 3 4 4 2" xfId="7500"/>
    <cellStyle name="Обычный 2 2 2 3 4 4 2 2" xfId="15948"/>
    <cellStyle name="Обычный 2 2 2 3 4 4 3" xfId="11724"/>
    <cellStyle name="Обычный 2 2 2 3 4 5" xfId="4684"/>
    <cellStyle name="Обычный 2 2 2 3 4 5 2" xfId="13132"/>
    <cellStyle name="Обычный 2 2 2 3 4 6" xfId="8908"/>
    <cellStyle name="Обычный 2 2 2 3 5" xfId="811"/>
    <cellStyle name="Обычный 2 2 2 3 5 2" xfId="2220"/>
    <cellStyle name="Обычный 2 2 2 3 5 2 2" xfId="6444"/>
    <cellStyle name="Обычный 2 2 2 3 5 2 2 2" xfId="14892"/>
    <cellStyle name="Обычный 2 2 2 3 5 2 3" xfId="10668"/>
    <cellStyle name="Обычный 2 2 2 3 5 3" xfId="3628"/>
    <cellStyle name="Обычный 2 2 2 3 5 3 2" xfId="7852"/>
    <cellStyle name="Обычный 2 2 2 3 5 3 2 2" xfId="16300"/>
    <cellStyle name="Обычный 2 2 2 3 5 3 3" xfId="12076"/>
    <cellStyle name="Обычный 2 2 2 3 5 4" xfId="5036"/>
    <cellStyle name="Обычный 2 2 2 3 5 4 2" xfId="13484"/>
    <cellStyle name="Обычный 2 2 2 3 5 5" xfId="9260"/>
    <cellStyle name="Обычный 2 2 2 3 6" xfId="1516"/>
    <cellStyle name="Обычный 2 2 2 3 6 2" xfId="5740"/>
    <cellStyle name="Обычный 2 2 2 3 6 2 2" xfId="14188"/>
    <cellStyle name="Обычный 2 2 2 3 6 3" xfId="9964"/>
    <cellStyle name="Обычный 2 2 2 3 7" xfId="2924"/>
    <cellStyle name="Обычный 2 2 2 3 7 2" xfId="7148"/>
    <cellStyle name="Обычный 2 2 2 3 7 2 2" xfId="15596"/>
    <cellStyle name="Обычный 2 2 2 3 7 3" xfId="11372"/>
    <cellStyle name="Обычный 2 2 2 3 8" xfId="4332"/>
    <cellStyle name="Обычный 2 2 2 3 8 2" xfId="12780"/>
    <cellStyle name="Обычный 2 2 2 3 9" xfId="8556"/>
    <cellStyle name="Обычный 2 2 2 4" xfId="19"/>
    <cellStyle name="Обычный 2 2 2 4 2" xfId="20"/>
    <cellStyle name="Обычный 2 2 2 4 2 2" xfId="437"/>
    <cellStyle name="Обычный 2 2 2 4 2 2 2" xfId="1168"/>
    <cellStyle name="Обычный 2 2 2 4 2 2 2 2" xfId="2577"/>
    <cellStyle name="Обычный 2 2 2 4 2 2 2 2 2" xfId="6801"/>
    <cellStyle name="Обычный 2 2 2 4 2 2 2 2 2 2" xfId="15249"/>
    <cellStyle name="Обычный 2 2 2 4 2 2 2 2 3" xfId="11025"/>
    <cellStyle name="Обычный 2 2 2 4 2 2 2 3" xfId="3985"/>
    <cellStyle name="Обычный 2 2 2 4 2 2 2 3 2" xfId="8209"/>
    <cellStyle name="Обычный 2 2 2 4 2 2 2 3 2 2" xfId="16657"/>
    <cellStyle name="Обычный 2 2 2 4 2 2 2 3 3" xfId="12433"/>
    <cellStyle name="Обычный 2 2 2 4 2 2 2 4" xfId="5393"/>
    <cellStyle name="Обычный 2 2 2 4 2 2 2 4 2" xfId="13841"/>
    <cellStyle name="Обычный 2 2 2 4 2 2 2 5" xfId="9617"/>
    <cellStyle name="Обычный 2 2 2 4 2 2 3" xfId="1873"/>
    <cellStyle name="Обычный 2 2 2 4 2 2 3 2" xfId="6097"/>
    <cellStyle name="Обычный 2 2 2 4 2 2 3 2 2" xfId="14545"/>
    <cellStyle name="Обычный 2 2 2 4 2 2 3 3" xfId="10321"/>
    <cellStyle name="Обычный 2 2 2 4 2 2 4" xfId="3281"/>
    <cellStyle name="Обычный 2 2 2 4 2 2 4 2" xfId="7505"/>
    <cellStyle name="Обычный 2 2 2 4 2 2 4 2 2" xfId="15953"/>
    <cellStyle name="Обычный 2 2 2 4 2 2 4 3" xfId="11729"/>
    <cellStyle name="Обычный 2 2 2 4 2 2 5" xfId="4689"/>
    <cellStyle name="Обычный 2 2 2 4 2 2 5 2" xfId="13137"/>
    <cellStyle name="Обычный 2 2 2 4 2 2 6" xfId="8913"/>
    <cellStyle name="Обычный 2 2 2 4 2 3" xfId="816"/>
    <cellStyle name="Обычный 2 2 2 4 2 3 2" xfId="2225"/>
    <cellStyle name="Обычный 2 2 2 4 2 3 2 2" xfId="6449"/>
    <cellStyle name="Обычный 2 2 2 4 2 3 2 2 2" xfId="14897"/>
    <cellStyle name="Обычный 2 2 2 4 2 3 2 3" xfId="10673"/>
    <cellStyle name="Обычный 2 2 2 4 2 3 3" xfId="3633"/>
    <cellStyle name="Обычный 2 2 2 4 2 3 3 2" xfId="7857"/>
    <cellStyle name="Обычный 2 2 2 4 2 3 3 2 2" xfId="16305"/>
    <cellStyle name="Обычный 2 2 2 4 2 3 3 3" xfId="12081"/>
    <cellStyle name="Обычный 2 2 2 4 2 3 4" xfId="5041"/>
    <cellStyle name="Обычный 2 2 2 4 2 3 4 2" xfId="13489"/>
    <cellStyle name="Обычный 2 2 2 4 2 3 5" xfId="9265"/>
    <cellStyle name="Обычный 2 2 2 4 2 4" xfId="1521"/>
    <cellStyle name="Обычный 2 2 2 4 2 4 2" xfId="5745"/>
    <cellStyle name="Обычный 2 2 2 4 2 4 2 2" xfId="14193"/>
    <cellStyle name="Обычный 2 2 2 4 2 4 3" xfId="9969"/>
    <cellStyle name="Обычный 2 2 2 4 2 5" xfId="2929"/>
    <cellStyle name="Обычный 2 2 2 4 2 5 2" xfId="7153"/>
    <cellStyle name="Обычный 2 2 2 4 2 5 2 2" xfId="15601"/>
    <cellStyle name="Обычный 2 2 2 4 2 5 3" xfId="11377"/>
    <cellStyle name="Обычный 2 2 2 4 2 6" xfId="4337"/>
    <cellStyle name="Обычный 2 2 2 4 2 6 2" xfId="12785"/>
    <cellStyle name="Обычный 2 2 2 4 2 7" xfId="8561"/>
    <cellStyle name="Обычный 2 2 2 4 3" xfId="436"/>
    <cellStyle name="Обычный 2 2 2 4 3 2" xfId="1167"/>
    <cellStyle name="Обычный 2 2 2 4 3 2 2" xfId="2576"/>
    <cellStyle name="Обычный 2 2 2 4 3 2 2 2" xfId="6800"/>
    <cellStyle name="Обычный 2 2 2 4 3 2 2 2 2" xfId="15248"/>
    <cellStyle name="Обычный 2 2 2 4 3 2 2 3" xfId="11024"/>
    <cellStyle name="Обычный 2 2 2 4 3 2 3" xfId="3984"/>
    <cellStyle name="Обычный 2 2 2 4 3 2 3 2" xfId="8208"/>
    <cellStyle name="Обычный 2 2 2 4 3 2 3 2 2" xfId="16656"/>
    <cellStyle name="Обычный 2 2 2 4 3 2 3 3" xfId="12432"/>
    <cellStyle name="Обычный 2 2 2 4 3 2 4" xfId="5392"/>
    <cellStyle name="Обычный 2 2 2 4 3 2 4 2" xfId="13840"/>
    <cellStyle name="Обычный 2 2 2 4 3 2 5" xfId="9616"/>
    <cellStyle name="Обычный 2 2 2 4 3 3" xfId="1872"/>
    <cellStyle name="Обычный 2 2 2 4 3 3 2" xfId="6096"/>
    <cellStyle name="Обычный 2 2 2 4 3 3 2 2" xfId="14544"/>
    <cellStyle name="Обычный 2 2 2 4 3 3 3" xfId="10320"/>
    <cellStyle name="Обычный 2 2 2 4 3 4" xfId="3280"/>
    <cellStyle name="Обычный 2 2 2 4 3 4 2" xfId="7504"/>
    <cellStyle name="Обычный 2 2 2 4 3 4 2 2" xfId="15952"/>
    <cellStyle name="Обычный 2 2 2 4 3 4 3" xfId="11728"/>
    <cellStyle name="Обычный 2 2 2 4 3 5" xfId="4688"/>
    <cellStyle name="Обычный 2 2 2 4 3 5 2" xfId="13136"/>
    <cellStyle name="Обычный 2 2 2 4 3 6" xfId="8912"/>
    <cellStyle name="Обычный 2 2 2 4 4" xfId="815"/>
    <cellStyle name="Обычный 2 2 2 4 4 2" xfId="2224"/>
    <cellStyle name="Обычный 2 2 2 4 4 2 2" xfId="6448"/>
    <cellStyle name="Обычный 2 2 2 4 4 2 2 2" xfId="14896"/>
    <cellStyle name="Обычный 2 2 2 4 4 2 3" xfId="10672"/>
    <cellStyle name="Обычный 2 2 2 4 4 3" xfId="3632"/>
    <cellStyle name="Обычный 2 2 2 4 4 3 2" xfId="7856"/>
    <cellStyle name="Обычный 2 2 2 4 4 3 2 2" xfId="16304"/>
    <cellStyle name="Обычный 2 2 2 4 4 3 3" xfId="12080"/>
    <cellStyle name="Обычный 2 2 2 4 4 4" xfId="5040"/>
    <cellStyle name="Обычный 2 2 2 4 4 4 2" xfId="13488"/>
    <cellStyle name="Обычный 2 2 2 4 4 5" xfId="9264"/>
    <cellStyle name="Обычный 2 2 2 4 5" xfId="1520"/>
    <cellStyle name="Обычный 2 2 2 4 5 2" xfId="5744"/>
    <cellStyle name="Обычный 2 2 2 4 5 2 2" xfId="14192"/>
    <cellStyle name="Обычный 2 2 2 4 5 3" xfId="9968"/>
    <cellStyle name="Обычный 2 2 2 4 6" xfId="2928"/>
    <cellStyle name="Обычный 2 2 2 4 6 2" xfId="7152"/>
    <cellStyle name="Обычный 2 2 2 4 6 2 2" xfId="15600"/>
    <cellStyle name="Обычный 2 2 2 4 6 3" xfId="11376"/>
    <cellStyle name="Обычный 2 2 2 4 7" xfId="4336"/>
    <cellStyle name="Обычный 2 2 2 4 7 2" xfId="12784"/>
    <cellStyle name="Обычный 2 2 2 4 8" xfId="8560"/>
    <cellStyle name="Обычный 2 2 2 5" xfId="21"/>
    <cellStyle name="Обычный 2 2 2 5 2" xfId="438"/>
    <cellStyle name="Обычный 2 2 2 5 2 2" xfId="1169"/>
    <cellStyle name="Обычный 2 2 2 5 2 2 2" xfId="2578"/>
    <cellStyle name="Обычный 2 2 2 5 2 2 2 2" xfId="6802"/>
    <cellStyle name="Обычный 2 2 2 5 2 2 2 2 2" xfId="15250"/>
    <cellStyle name="Обычный 2 2 2 5 2 2 2 3" xfId="11026"/>
    <cellStyle name="Обычный 2 2 2 5 2 2 3" xfId="3986"/>
    <cellStyle name="Обычный 2 2 2 5 2 2 3 2" xfId="8210"/>
    <cellStyle name="Обычный 2 2 2 5 2 2 3 2 2" xfId="16658"/>
    <cellStyle name="Обычный 2 2 2 5 2 2 3 3" xfId="12434"/>
    <cellStyle name="Обычный 2 2 2 5 2 2 4" xfId="5394"/>
    <cellStyle name="Обычный 2 2 2 5 2 2 4 2" xfId="13842"/>
    <cellStyle name="Обычный 2 2 2 5 2 2 5" xfId="9618"/>
    <cellStyle name="Обычный 2 2 2 5 2 3" xfId="1874"/>
    <cellStyle name="Обычный 2 2 2 5 2 3 2" xfId="6098"/>
    <cellStyle name="Обычный 2 2 2 5 2 3 2 2" xfId="14546"/>
    <cellStyle name="Обычный 2 2 2 5 2 3 3" xfId="10322"/>
    <cellStyle name="Обычный 2 2 2 5 2 4" xfId="3282"/>
    <cellStyle name="Обычный 2 2 2 5 2 4 2" xfId="7506"/>
    <cellStyle name="Обычный 2 2 2 5 2 4 2 2" xfId="15954"/>
    <cellStyle name="Обычный 2 2 2 5 2 4 3" xfId="11730"/>
    <cellStyle name="Обычный 2 2 2 5 2 5" xfId="4690"/>
    <cellStyle name="Обычный 2 2 2 5 2 5 2" xfId="13138"/>
    <cellStyle name="Обычный 2 2 2 5 2 6" xfId="8914"/>
    <cellStyle name="Обычный 2 2 2 5 3" xfId="817"/>
    <cellStyle name="Обычный 2 2 2 5 3 2" xfId="2226"/>
    <cellStyle name="Обычный 2 2 2 5 3 2 2" xfId="6450"/>
    <cellStyle name="Обычный 2 2 2 5 3 2 2 2" xfId="14898"/>
    <cellStyle name="Обычный 2 2 2 5 3 2 3" xfId="10674"/>
    <cellStyle name="Обычный 2 2 2 5 3 3" xfId="3634"/>
    <cellStyle name="Обычный 2 2 2 5 3 3 2" xfId="7858"/>
    <cellStyle name="Обычный 2 2 2 5 3 3 2 2" xfId="16306"/>
    <cellStyle name="Обычный 2 2 2 5 3 3 3" xfId="12082"/>
    <cellStyle name="Обычный 2 2 2 5 3 4" xfId="5042"/>
    <cellStyle name="Обычный 2 2 2 5 3 4 2" xfId="13490"/>
    <cellStyle name="Обычный 2 2 2 5 3 5" xfId="9266"/>
    <cellStyle name="Обычный 2 2 2 5 4" xfId="1522"/>
    <cellStyle name="Обычный 2 2 2 5 4 2" xfId="5746"/>
    <cellStyle name="Обычный 2 2 2 5 4 2 2" xfId="14194"/>
    <cellStyle name="Обычный 2 2 2 5 4 3" xfId="9970"/>
    <cellStyle name="Обычный 2 2 2 5 5" xfId="2930"/>
    <cellStyle name="Обычный 2 2 2 5 5 2" xfId="7154"/>
    <cellStyle name="Обычный 2 2 2 5 5 2 2" xfId="15602"/>
    <cellStyle name="Обычный 2 2 2 5 5 3" xfId="11378"/>
    <cellStyle name="Обычный 2 2 2 5 6" xfId="4338"/>
    <cellStyle name="Обычный 2 2 2 5 6 2" xfId="12786"/>
    <cellStyle name="Обычный 2 2 2 5 7" xfId="8562"/>
    <cellStyle name="Обычный 2 2 2 6" xfId="423"/>
    <cellStyle name="Обычный 2 2 2 6 2" xfId="1154"/>
    <cellStyle name="Обычный 2 2 2 6 2 2" xfId="2563"/>
    <cellStyle name="Обычный 2 2 2 6 2 2 2" xfId="6787"/>
    <cellStyle name="Обычный 2 2 2 6 2 2 2 2" xfId="15235"/>
    <cellStyle name="Обычный 2 2 2 6 2 2 3" xfId="11011"/>
    <cellStyle name="Обычный 2 2 2 6 2 3" xfId="3971"/>
    <cellStyle name="Обычный 2 2 2 6 2 3 2" xfId="8195"/>
    <cellStyle name="Обычный 2 2 2 6 2 3 2 2" xfId="16643"/>
    <cellStyle name="Обычный 2 2 2 6 2 3 3" xfId="12419"/>
    <cellStyle name="Обычный 2 2 2 6 2 4" xfId="5379"/>
    <cellStyle name="Обычный 2 2 2 6 2 4 2" xfId="13827"/>
    <cellStyle name="Обычный 2 2 2 6 2 5" xfId="9603"/>
    <cellStyle name="Обычный 2 2 2 6 3" xfId="1859"/>
    <cellStyle name="Обычный 2 2 2 6 3 2" xfId="6083"/>
    <cellStyle name="Обычный 2 2 2 6 3 2 2" xfId="14531"/>
    <cellStyle name="Обычный 2 2 2 6 3 3" xfId="10307"/>
    <cellStyle name="Обычный 2 2 2 6 4" xfId="3267"/>
    <cellStyle name="Обычный 2 2 2 6 4 2" xfId="7491"/>
    <cellStyle name="Обычный 2 2 2 6 4 2 2" xfId="15939"/>
    <cellStyle name="Обычный 2 2 2 6 4 3" xfId="11715"/>
    <cellStyle name="Обычный 2 2 2 6 5" xfId="4675"/>
    <cellStyle name="Обычный 2 2 2 6 5 2" xfId="13123"/>
    <cellStyle name="Обычный 2 2 2 6 6" xfId="8899"/>
    <cellStyle name="Обычный 2 2 2 7" xfId="802"/>
    <cellStyle name="Обычный 2 2 2 7 2" xfId="2211"/>
    <cellStyle name="Обычный 2 2 2 7 2 2" xfId="6435"/>
    <cellStyle name="Обычный 2 2 2 7 2 2 2" xfId="14883"/>
    <cellStyle name="Обычный 2 2 2 7 2 3" xfId="10659"/>
    <cellStyle name="Обычный 2 2 2 7 3" xfId="3619"/>
    <cellStyle name="Обычный 2 2 2 7 3 2" xfId="7843"/>
    <cellStyle name="Обычный 2 2 2 7 3 2 2" xfId="16291"/>
    <cellStyle name="Обычный 2 2 2 7 3 3" xfId="12067"/>
    <cellStyle name="Обычный 2 2 2 7 4" xfId="5027"/>
    <cellStyle name="Обычный 2 2 2 7 4 2" xfId="13475"/>
    <cellStyle name="Обычный 2 2 2 7 5" xfId="9251"/>
    <cellStyle name="Обычный 2 2 2 8" xfId="1507"/>
    <cellStyle name="Обычный 2 2 2 8 2" xfId="5731"/>
    <cellStyle name="Обычный 2 2 2 8 2 2" xfId="14179"/>
    <cellStyle name="Обычный 2 2 2 8 3" xfId="9955"/>
    <cellStyle name="Обычный 2 2 2 9" xfId="2915"/>
    <cellStyle name="Обычный 2 2 2 9 2" xfId="7139"/>
    <cellStyle name="Обычный 2 2 2 9 2 2" xfId="15587"/>
    <cellStyle name="Обычный 2 2 2 9 3" xfId="11363"/>
    <cellStyle name="Обычный 2 2 2_Отчет за 2015 год" xfId="22"/>
    <cellStyle name="Обычный 2 2 3" xfId="23"/>
    <cellStyle name="Обычный 2 2 3 10" xfId="8563"/>
    <cellStyle name="Обычный 2 2 3 2" xfId="24"/>
    <cellStyle name="Обычный 2 2 3 2 2" xfId="25"/>
    <cellStyle name="Обычный 2 2 3 2 2 2" xfId="26"/>
    <cellStyle name="Обычный 2 2 3 2 2 2 2" xfId="442"/>
    <cellStyle name="Обычный 2 2 3 2 2 2 2 2" xfId="1173"/>
    <cellStyle name="Обычный 2 2 3 2 2 2 2 2 2" xfId="2582"/>
    <cellStyle name="Обычный 2 2 3 2 2 2 2 2 2 2" xfId="6806"/>
    <cellStyle name="Обычный 2 2 3 2 2 2 2 2 2 2 2" xfId="15254"/>
    <cellStyle name="Обычный 2 2 3 2 2 2 2 2 2 3" xfId="11030"/>
    <cellStyle name="Обычный 2 2 3 2 2 2 2 2 3" xfId="3990"/>
    <cellStyle name="Обычный 2 2 3 2 2 2 2 2 3 2" xfId="8214"/>
    <cellStyle name="Обычный 2 2 3 2 2 2 2 2 3 2 2" xfId="16662"/>
    <cellStyle name="Обычный 2 2 3 2 2 2 2 2 3 3" xfId="12438"/>
    <cellStyle name="Обычный 2 2 3 2 2 2 2 2 4" xfId="5398"/>
    <cellStyle name="Обычный 2 2 3 2 2 2 2 2 4 2" xfId="13846"/>
    <cellStyle name="Обычный 2 2 3 2 2 2 2 2 5" xfId="9622"/>
    <cellStyle name="Обычный 2 2 3 2 2 2 2 3" xfId="1878"/>
    <cellStyle name="Обычный 2 2 3 2 2 2 2 3 2" xfId="6102"/>
    <cellStyle name="Обычный 2 2 3 2 2 2 2 3 2 2" xfId="14550"/>
    <cellStyle name="Обычный 2 2 3 2 2 2 2 3 3" xfId="10326"/>
    <cellStyle name="Обычный 2 2 3 2 2 2 2 4" xfId="3286"/>
    <cellStyle name="Обычный 2 2 3 2 2 2 2 4 2" xfId="7510"/>
    <cellStyle name="Обычный 2 2 3 2 2 2 2 4 2 2" xfId="15958"/>
    <cellStyle name="Обычный 2 2 3 2 2 2 2 4 3" xfId="11734"/>
    <cellStyle name="Обычный 2 2 3 2 2 2 2 5" xfId="4694"/>
    <cellStyle name="Обычный 2 2 3 2 2 2 2 5 2" xfId="13142"/>
    <cellStyle name="Обычный 2 2 3 2 2 2 2 6" xfId="8918"/>
    <cellStyle name="Обычный 2 2 3 2 2 2 3" xfId="821"/>
    <cellStyle name="Обычный 2 2 3 2 2 2 3 2" xfId="2230"/>
    <cellStyle name="Обычный 2 2 3 2 2 2 3 2 2" xfId="6454"/>
    <cellStyle name="Обычный 2 2 3 2 2 2 3 2 2 2" xfId="14902"/>
    <cellStyle name="Обычный 2 2 3 2 2 2 3 2 3" xfId="10678"/>
    <cellStyle name="Обычный 2 2 3 2 2 2 3 3" xfId="3638"/>
    <cellStyle name="Обычный 2 2 3 2 2 2 3 3 2" xfId="7862"/>
    <cellStyle name="Обычный 2 2 3 2 2 2 3 3 2 2" xfId="16310"/>
    <cellStyle name="Обычный 2 2 3 2 2 2 3 3 3" xfId="12086"/>
    <cellStyle name="Обычный 2 2 3 2 2 2 3 4" xfId="5046"/>
    <cellStyle name="Обычный 2 2 3 2 2 2 3 4 2" xfId="13494"/>
    <cellStyle name="Обычный 2 2 3 2 2 2 3 5" xfId="9270"/>
    <cellStyle name="Обычный 2 2 3 2 2 2 4" xfId="1526"/>
    <cellStyle name="Обычный 2 2 3 2 2 2 4 2" xfId="5750"/>
    <cellStyle name="Обычный 2 2 3 2 2 2 4 2 2" xfId="14198"/>
    <cellStyle name="Обычный 2 2 3 2 2 2 4 3" xfId="9974"/>
    <cellStyle name="Обычный 2 2 3 2 2 2 5" xfId="2934"/>
    <cellStyle name="Обычный 2 2 3 2 2 2 5 2" xfId="7158"/>
    <cellStyle name="Обычный 2 2 3 2 2 2 5 2 2" xfId="15606"/>
    <cellStyle name="Обычный 2 2 3 2 2 2 5 3" xfId="11382"/>
    <cellStyle name="Обычный 2 2 3 2 2 2 6" xfId="4342"/>
    <cellStyle name="Обычный 2 2 3 2 2 2 6 2" xfId="12790"/>
    <cellStyle name="Обычный 2 2 3 2 2 2 7" xfId="8566"/>
    <cellStyle name="Обычный 2 2 3 2 2 3" xfId="441"/>
    <cellStyle name="Обычный 2 2 3 2 2 3 2" xfId="1172"/>
    <cellStyle name="Обычный 2 2 3 2 2 3 2 2" xfId="2581"/>
    <cellStyle name="Обычный 2 2 3 2 2 3 2 2 2" xfId="6805"/>
    <cellStyle name="Обычный 2 2 3 2 2 3 2 2 2 2" xfId="15253"/>
    <cellStyle name="Обычный 2 2 3 2 2 3 2 2 3" xfId="11029"/>
    <cellStyle name="Обычный 2 2 3 2 2 3 2 3" xfId="3989"/>
    <cellStyle name="Обычный 2 2 3 2 2 3 2 3 2" xfId="8213"/>
    <cellStyle name="Обычный 2 2 3 2 2 3 2 3 2 2" xfId="16661"/>
    <cellStyle name="Обычный 2 2 3 2 2 3 2 3 3" xfId="12437"/>
    <cellStyle name="Обычный 2 2 3 2 2 3 2 4" xfId="5397"/>
    <cellStyle name="Обычный 2 2 3 2 2 3 2 4 2" xfId="13845"/>
    <cellStyle name="Обычный 2 2 3 2 2 3 2 5" xfId="9621"/>
    <cellStyle name="Обычный 2 2 3 2 2 3 3" xfId="1877"/>
    <cellStyle name="Обычный 2 2 3 2 2 3 3 2" xfId="6101"/>
    <cellStyle name="Обычный 2 2 3 2 2 3 3 2 2" xfId="14549"/>
    <cellStyle name="Обычный 2 2 3 2 2 3 3 3" xfId="10325"/>
    <cellStyle name="Обычный 2 2 3 2 2 3 4" xfId="3285"/>
    <cellStyle name="Обычный 2 2 3 2 2 3 4 2" xfId="7509"/>
    <cellStyle name="Обычный 2 2 3 2 2 3 4 2 2" xfId="15957"/>
    <cellStyle name="Обычный 2 2 3 2 2 3 4 3" xfId="11733"/>
    <cellStyle name="Обычный 2 2 3 2 2 3 5" xfId="4693"/>
    <cellStyle name="Обычный 2 2 3 2 2 3 5 2" xfId="13141"/>
    <cellStyle name="Обычный 2 2 3 2 2 3 6" xfId="8917"/>
    <cellStyle name="Обычный 2 2 3 2 2 4" xfId="820"/>
    <cellStyle name="Обычный 2 2 3 2 2 4 2" xfId="2229"/>
    <cellStyle name="Обычный 2 2 3 2 2 4 2 2" xfId="6453"/>
    <cellStyle name="Обычный 2 2 3 2 2 4 2 2 2" xfId="14901"/>
    <cellStyle name="Обычный 2 2 3 2 2 4 2 3" xfId="10677"/>
    <cellStyle name="Обычный 2 2 3 2 2 4 3" xfId="3637"/>
    <cellStyle name="Обычный 2 2 3 2 2 4 3 2" xfId="7861"/>
    <cellStyle name="Обычный 2 2 3 2 2 4 3 2 2" xfId="16309"/>
    <cellStyle name="Обычный 2 2 3 2 2 4 3 3" xfId="12085"/>
    <cellStyle name="Обычный 2 2 3 2 2 4 4" xfId="5045"/>
    <cellStyle name="Обычный 2 2 3 2 2 4 4 2" xfId="13493"/>
    <cellStyle name="Обычный 2 2 3 2 2 4 5" xfId="9269"/>
    <cellStyle name="Обычный 2 2 3 2 2 5" xfId="1525"/>
    <cellStyle name="Обычный 2 2 3 2 2 5 2" xfId="5749"/>
    <cellStyle name="Обычный 2 2 3 2 2 5 2 2" xfId="14197"/>
    <cellStyle name="Обычный 2 2 3 2 2 5 3" xfId="9973"/>
    <cellStyle name="Обычный 2 2 3 2 2 6" xfId="2933"/>
    <cellStyle name="Обычный 2 2 3 2 2 6 2" xfId="7157"/>
    <cellStyle name="Обычный 2 2 3 2 2 6 2 2" xfId="15605"/>
    <cellStyle name="Обычный 2 2 3 2 2 6 3" xfId="11381"/>
    <cellStyle name="Обычный 2 2 3 2 2 7" xfId="4341"/>
    <cellStyle name="Обычный 2 2 3 2 2 7 2" xfId="12789"/>
    <cellStyle name="Обычный 2 2 3 2 2 8" xfId="8565"/>
    <cellStyle name="Обычный 2 2 3 2 3" xfId="27"/>
    <cellStyle name="Обычный 2 2 3 2 3 2" xfId="443"/>
    <cellStyle name="Обычный 2 2 3 2 3 2 2" xfId="1174"/>
    <cellStyle name="Обычный 2 2 3 2 3 2 2 2" xfId="2583"/>
    <cellStyle name="Обычный 2 2 3 2 3 2 2 2 2" xfId="6807"/>
    <cellStyle name="Обычный 2 2 3 2 3 2 2 2 2 2" xfId="15255"/>
    <cellStyle name="Обычный 2 2 3 2 3 2 2 2 3" xfId="11031"/>
    <cellStyle name="Обычный 2 2 3 2 3 2 2 3" xfId="3991"/>
    <cellStyle name="Обычный 2 2 3 2 3 2 2 3 2" xfId="8215"/>
    <cellStyle name="Обычный 2 2 3 2 3 2 2 3 2 2" xfId="16663"/>
    <cellStyle name="Обычный 2 2 3 2 3 2 2 3 3" xfId="12439"/>
    <cellStyle name="Обычный 2 2 3 2 3 2 2 4" xfId="5399"/>
    <cellStyle name="Обычный 2 2 3 2 3 2 2 4 2" xfId="13847"/>
    <cellStyle name="Обычный 2 2 3 2 3 2 2 5" xfId="9623"/>
    <cellStyle name="Обычный 2 2 3 2 3 2 3" xfId="1879"/>
    <cellStyle name="Обычный 2 2 3 2 3 2 3 2" xfId="6103"/>
    <cellStyle name="Обычный 2 2 3 2 3 2 3 2 2" xfId="14551"/>
    <cellStyle name="Обычный 2 2 3 2 3 2 3 3" xfId="10327"/>
    <cellStyle name="Обычный 2 2 3 2 3 2 4" xfId="3287"/>
    <cellStyle name="Обычный 2 2 3 2 3 2 4 2" xfId="7511"/>
    <cellStyle name="Обычный 2 2 3 2 3 2 4 2 2" xfId="15959"/>
    <cellStyle name="Обычный 2 2 3 2 3 2 4 3" xfId="11735"/>
    <cellStyle name="Обычный 2 2 3 2 3 2 5" xfId="4695"/>
    <cellStyle name="Обычный 2 2 3 2 3 2 5 2" xfId="13143"/>
    <cellStyle name="Обычный 2 2 3 2 3 2 6" xfId="8919"/>
    <cellStyle name="Обычный 2 2 3 2 3 3" xfId="822"/>
    <cellStyle name="Обычный 2 2 3 2 3 3 2" xfId="2231"/>
    <cellStyle name="Обычный 2 2 3 2 3 3 2 2" xfId="6455"/>
    <cellStyle name="Обычный 2 2 3 2 3 3 2 2 2" xfId="14903"/>
    <cellStyle name="Обычный 2 2 3 2 3 3 2 3" xfId="10679"/>
    <cellStyle name="Обычный 2 2 3 2 3 3 3" xfId="3639"/>
    <cellStyle name="Обычный 2 2 3 2 3 3 3 2" xfId="7863"/>
    <cellStyle name="Обычный 2 2 3 2 3 3 3 2 2" xfId="16311"/>
    <cellStyle name="Обычный 2 2 3 2 3 3 3 3" xfId="12087"/>
    <cellStyle name="Обычный 2 2 3 2 3 3 4" xfId="5047"/>
    <cellStyle name="Обычный 2 2 3 2 3 3 4 2" xfId="13495"/>
    <cellStyle name="Обычный 2 2 3 2 3 3 5" xfId="9271"/>
    <cellStyle name="Обычный 2 2 3 2 3 4" xfId="1527"/>
    <cellStyle name="Обычный 2 2 3 2 3 4 2" xfId="5751"/>
    <cellStyle name="Обычный 2 2 3 2 3 4 2 2" xfId="14199"/>
    <cellStyle name="Обычный 2 2 3 2 3 4 3" xfId="9975"/>
    <cellStyle name="Обычный 2 2 3 2 3 5" xfId="2935"/>
    <cellStyle name="Обычный 2 2 3 2 3 5 2" xfId="7159"/>
    <cellStyle name="Обычный 2 2 3 2 3 5 2 2" xfId="15607"/>
    <cellStyle name="Обычный 2 2 3 2 3 5 3" xfId="11383"/>
    <cellStyle name="Обычный 2 2 3 2 3 6" xfId="4343"/>
    <cellStyle name="Обычный 2 2 3 2 3 6 2" xfId="12791"/>
    <cellStyle name="Обычный 2 2 3 2 3 7" xfId="8567"/>
    <cellStyle name="Обычный 2 2 3 2 4" xfId="440"/>
    <cellStyle name="Обычный 2 2 3 2 4 2" xfId="1171"/>
    <cellStyle name="Обычный 2 2 3 2 4 2 2" xfId="2580"/>
    <cellStyle name="Обычный 2 2 3 2 4 2 2 2" xfId="6804"/>
    <cellStyle name="Обычный 2 2 3 2 4 2 2 2 2" xfId="15252"/>
    <cellStyle name="Обычный 2 2 3 2 4 2 2 3" xfId="11028"/>
    <cellStyle name="Обычный 2 2 3 2 4 2 3" xfId="3988"/>
    <cellStyle name="Обычный 2 2 3 2 4 2 3 2" xfId="8212"/>
    <cellStyle name="Обычный 2 2 3 2 4 2 3 2 2" xfId="16660"/>
    <cellStyle name="Обычный 2 2 3 2 4 2 3 3" xfId="12436"/>
    <cellStyle name="Обычный 2 2 3 2 4 2 4" xfId="5396"/>
    <cellStyle name="Обычный 2 2 3 2 4 2 4 2" xfId="13844"/>
    <cellStyle name="Обычный 2 2 3 2 4 2 5" xfId="9620"/>
    <cellStyle name="Обычный 2 2 3 2 4 3" xfId="1876"/>
    <cellStyle name="Обычный 2 2 3 2 4 3 2" xfId="6100"/>
    <cellStyle name="Обычный 2 2 3 2 4 3 2 2" xfId="14548"/>
    <cellStyle name="Обычный 2 2 3 2 4 3 3" xfId="10324"/>
    <cellStyle name="Обычный 2 2 3 2 4 4" xfId="3284"/>
    <cellStyle name="Обычный 2 2 3 2 4 4 2" xfId="7508"/>
    <cellStyle name="Обычный 2 2 3 2 4 4 2 2" xfId="15956"/>
    <cellStyle name="Обычный 2 2 3 2 4 4 3" xfId="11732"/>
    <cellStyle name="Обычный 2 2 3 2 4 5" xfId="4692"/>
    <cellStyle name="Обычный 2 2 3 2 4 5 2" xfId="13140"/>
    <cellStyle name="Обычный 2 2 3 2 4 6" xfId="8916"/>
    <cellStyle name="Обычный 2 2 3 2 5" xfId="819"/>
    <cellStyle name="Обычный 2 2 3 2 5 2" xfId="2228"/>
    <cellStyle name="Обычный 2 2 3 2 5 2 2" xfId="6452"/>
    <cellStyle name="Обычный 2 2 3 2 5 2 2 2" xfId="14900"/>
    <cellStyle name="Обычный 2 2 3 2 5 2 3" xfId="10676"/>
    <cellStyle name="Обычный 2 2 3 2 5 3" xfId="3636"/>
    <cellStyle name="Обычный 2 2 3 2 5 3 2" xfId="7860"/>
    <cellStyle name="Обычный 2 2 3 2 5 3 2 2" xfId="16308"/>
    <cellStyle name="Обычный 2 2 3 2 5 3 3" xfId="12084"/>
    <cellStyle name="Обычный 2 2 3 2 5 4" xfId="5044"/>
    <cellStyle name="Обычный 2 2 3 2 5 4 2" xfId="13492"/>
    <cellStyle name="Обычный 2 2 3 2 5 5" xfId="9268"/>
    <cellStyle name="Обычный 2 2 3 2 6" xfId="1524"/>
    <cellStyle name="Обычный 2 2 3 2 6 2" xfId="5748"/>
    <cellStyle name="Обычный 2 2 3 2 6 2 2" xfId="14196"/>
    <cellStyle name="Обычный 2 2 3 2 6 3" xfId="9972"/>
    <cellStyle name="Обычный 2 2 3 2 7" xfId="2932"/>
    <cellStyle name="Обычный 2 2 3 2 7 2" xfId="7156"/>
    <cellStyle name="Обычный 2 2 3 2 7 2 2" xfId="15604"/>
    <cellStyle name="Обычный 2 2 3 2 7 3" xfId="11380"/>
    <cellStyle name="Обычный 2 2 3 2 8" xfId="4340"/>
    <cellStyle name="Обычный 2 2 3 2 8 2" xfId="12788"/>
    <cellStyle name="Обычный 2 2 3 2 9" xfId="8564"/>
    <cellStyle name="Обычный 2 2 3 3" xfId="28"/>
    <cellStyle name="Обычный 2 2 3 3 2" xfId="29"/>
    <cellStyle name="Обычный 2 2 3 3 2 2" xfId="445"/>
    <cellStyle name="Обычный 2 2 3 3 2 2 2" xfId="1176"/>
    <cellStyle name="Обычный 2 2 3 3 2 2 2 2" xfId="2585"/>
    <cellStyle name="Обычный 2 2 3 3 2 2 2 2 2" xfId="6809"/>
    <cellStyle name="Обычный 2 2 3 3 2 2 2 2 2 2" xfId="15257"/>
    <cellStyle name="Обычный 2 2 3 3 2 2 2 2 3" xfId="11033"/>
    <cellStyle name="Обычный 2 2 3 3 2 2 2 3" xfId="3993"/>
    <cellStyle name="Обычный 2 2 3 3 2 2 2 3 2" xfId="8217"/>
    <cellStyle name="Обычный 2 2 3 3 2 2 2 3 2 2" xfId="16665"/>
    <cellStyle name="Обычный 2 2 3 3 2 2 2 3 3" xfId="12441"/>
    <cellStyle name="Обычный 2 2 3 3 2 2 2 4" xfId="5401"/>
    <cellStyle name="Обычный 2 2 3 3 2 2 2 4 2" xfId="13849"/>
    <cellStyle name="Обычный 2 2 3 3 2 2 2 5" xfId="9625"/>
    <cellStyle name="Обычный 2 2 3 3 2 2 3" xfId="1881"/>
    <cellStyle name="Обычный 2 2 3 3 2 2 3 2" xfId="6105"/>
    <cellStyle name="Обычный 2 2 3 3 2 2 3 2 2" xfId="14553"/>
    <cellStyle name="Обычный 2 2 3 3 2 2 3 3" xfId="10329"/>
    <cellStyle name="Обычный 2 2 3 3 2 2 4" xfId="3289"/>
    <cellStyle name="Обычный 2 2 3 3 2 2 4 2" xfId="7513"/>
    <cellStyle name="Обычный 2 2 3 3 2 2 4 2 2" xfId="15961"/>
    <cellStyle name="Обычный 2 2 3 3 2 2 4 3" xfId="11737"/>
    <cellStyle name="Обычный 2 2 3 3 2 2 5" xfId="4697"/>
    <cellStyle name="Обычный 2 2 3 3 2 2 5 2" xfId="13145"/>
    <cellStyle name="Обычный 2 2 3 3 2 2 6" xfId="8921"/>
    <cellStyle name="Обычный 2 2 3 3 2 3" xfId="824"/>
    <cellStyle name="Обычный 2 2 3 3 2 3 2" xfId="2233"/>
    <cellStyle name="Обычный 2 2 3 3 2 3 2 2" xfId="6457"/>
    <cellStyle name="Обычный 2 2 3 3 2 3 2 2 2" xfId="14905"/>
    <cellStyle name="Обычный 2 2 3 3 2 3 2 3" xfId="10681"/>
    <cellStyle name="Обычный 2 2 3 3 2 3 3" xfId="3641"/>
    <cellStyle name="Обычный 2 2 3 3 2 3 3 2" xfId="7865"/>
    <cellStyle name="Обычный 2 2 3 3 2 3 3 2 2" xfId="16313"/>
    <cellStyle name="Обычный 2 2 3 3 2 3 3 3" xfId="12089"/>
    <cellStyle name="Обычный 2 2 3 3 2 3 4" xfId="5049"/>
    <cellStyle name="Обычный 2 2 3 3 2 3 4 2" xfId="13497"/>
    <cellStyle name="Обычный 2 2 3 3 2 3 5" xfId="9273"/>
    <cellStyle name="Обычный 2 2 3 3 2 4" xfId="1529"/>
    <cellStyle name="Обычный 2 2 3 3 2 4 2" xfId="5753"/>
    <cellStyle name="Обычный 2 2 3 3 2 4 2 2" xfId="14201"/>
    <cellStyle name="Обычный 2 2 3 3 2 4 3" xfId="9977"/>
    <cellStyle name="Обычный 2 2 3 3 2 5" xfId="2937"/>
    <cellStyle name="Обычный 2 2 3 3 2 5 2" xfId="7161"/>
    <cellStyle name="Обычный 2 2 3 3 2 5 2 2" xfId="15609"/>
    <cellStyle name="Обычный 2 2 3 3 2 5 3" xfId="11385"/>
    <cellStyle name="Обычный 2 2 3 3 2 6" xfId="4345"/>
    <cellStyle name="Обычный 2 2 3 3 2 6 2" xfId="12793"/>
    <cellStyle name="Обычный 2 2 3 3 2 7" xfId="8569"/>
    <cellStyle name="Обычный 2 2 3 3 3" xfId="444"/>
    <cellStyle name="Обычный 2 2 3 3 3 2" xfId="1175"/>
    <cellStyle name="Обычный 2 2 3 3 3 2 2" xfId="2584"/>
    <cellStyle name="Обычный 2 2 3 3 3 2 2 2" xfId="6808"/>
    <cellStyle name="Обычный 2 2 3 3 3 2 2 2 2" xfId="15256"/>
    <cellStyle name="Обычный 2 2 3 3 3 2 2 3" xfId="11032"/>
    <cellStyle name="Обычный 2 2 3 3 3 2 3" xfId="3992"/>
    <cellStyle name="Обычный 2 2 3 3 3 2 3 2" xfId="8216"/>
    <cellStyle name="Обычный 2 2 3 3 3 2 3 2 2" xfId="16664"/>
    <cellStyle name="Обычный 2 2 3 3 3 2 3 3" xfId="12440"/>
    <cellStyle name="Обычный 2 2 3 3 3 2 4" xfId="5400"/>
    <cellStyle name="Обычный 2 2 3 3 3 2 4 2" xfId="13848"/>
    <cellStyle name="Обычный 2 2 3 3 3 2 5" xfId="9624"/>
    <cellStyle name="Обычный 2 2 3 3 3 3" xfId="1880"/>
    <cellStyle name="Обычный 2 2 3 3 3 3 2" xfId="6104"/>
    <cellStyle name="Обычный 2 2 3 3 3 3 2 2" xfId="14552"/>
    <cellStyle name="Обычный 2 2 3 3 3 3 3" xfId="10328"/>
    <cellStyle name="Обычный 2 2 3 3 3 4" xfId="3288"/>
    <cellStyle name="Обычный 2 2 3 3 3 4 2" xfId="7512"/>
    <cellStyle name="Обычный 2 2 3 3 3 4 2 2" xfId="15960"/>
    <cellStyle name="Обычный 2 2 3 3 3 4 3" xfId="11736"/>
    <cellStyle name="Обычный 2 2 3 3 3 5" xfId="4696"/>
    <cellStyle name="Обычный 2 2 3 3 3 5 2" xfId="13144"/>
    <cellStyle name="Обычный 2 2 3 3 3 6" xfId="8920"/>
    <cellStyle name="Обычный 2 2 3 3 4" xfId="823"/>
    <cellStyle name="Обычный 2 2 3 3 4 2" xfId="2232"/>
    <cellStyle name="Обычный 2 2 3 3 4 2 2" xfId="6456"/>
    <cellStyle name="Обычный 2 2 3 3 4 2 2 2" xfId="14904"/>
    <cellStyle name="Обычный 2 2 3 3 4 2 3" xfId="10680"/>
    <cellStyle name="Обычный 2 2 3 3 4 3" xfId="3640"/>
    <cellStyle name="Обычный 2 2 3 3 4 3 2" xfId="7864"/>
    <cellStyle name="Обычный 2 2 3 3 4 3 2 2" xfId="16312"/>
    <cellStyle name="Обычный 2 2 3 3 4 3 3" xfId="12088"/>
    <cellStyle name="Обычный 2 2 3 3 4 4" xfId="5048"/>
    <cellStyle name="Обычный 2 2 3 3 4 4 2" xfId="13496"/>
    <cellStyle name="Обычный 2 2 3 3 4 5" xfId="9272"/>
    <cellStyle name="Обычный 2 2 3 3 5" xfId="1528"/>
    <cellStyle name="Обычный 2 2 3 3 5 2" xfId="5752"/>
    <cellStyle name="Обычный 2 2 3 3 5 2 2" xfId="14200"/>
    <cellStyle name="Обычный 2 2 3 3 5 3" xfId="9976"/>
    <cellStyle name="Обычный 2 2 3 3 6" xfId="2936"/>
    <cellStyle name="Обычный 2 2 3 3 6 2" xfId="7160"/>
    <cellStyle name="Обычный 2 2 3 3 6 2 2" xfId="15608"/>
    <cellStyle name="Обычный 2 2 3 3 6 3" xfId="11384"/>
    <cellStyle name="Обычный 2 2 3 3 7" xfId="4344"/>
    <cellStyle name="Обычный 2 2 3 3 7 2" xfId="12792"/>
    <cellStyle name="Обычный 2 2 3 3 8" xfId="8568"/>
    <cellStyle name="Обычный 2 2 3 4" xfId="30"/>
    <cellStyle name="Обычный 2 2 3 4 2" xfId="446"/>
    <cellStyle name="Обычный 2 2 3 4 2 2" xfId="1177"/>
    <cellStyle name="Обычный 2 2 3 4 2 2 2" xfId="2586"/>
    <cellStyle name="Обычный 2 2 3 4 2 2 2 2" xfId="6810"/>
    <cellStyle name="Обычный 2 2 3 4 2 2 2 2 2" xfId="15258"/>
    <cellStyle name="Обычный 2 2 3 4 2 2 2 3" xfId="11034"/>
    <cellStyle name="Обычный 2 2 3 4 2 2 3" xfId="3994"/>
    <cellStyle name="Обычный 2 2 3 4 2 2 3 2" xfId="8218"/>
    <cellStyle name="Обычный 2 2 3 4 2 2 3 2 2" xfId="16666"/>
    <cellStyle name="Обычный 2 2 3 4 2 2 3 3" xfId="12442"/>
    <cellStyle name="Обычный 2 2 3 4 2 2 4" xfId="5402"/>
    <cellStyle name="Обычный 2 2 3 4 2 2 4 2" xfId="13850"/>
    <cellStyle name="Обычный 2 2 3 4 2 2 5" xfId="9626"/>
    <cellStyle name="Обычный 2 2 3 4 2 3" xfId="1882"/>
    <cellStyle name="Обычный 2 2 3 4 2 3 2" xfId="6106"/>
    <cellStyle name="Обычный 2 2 3 4 2 3 2 2" xfId="14554"/>
    <cellStyle name="Обычный 2 2 3 4 2 3 3" xfId="10330"/>
    <cellStyle name="Обычный 2 2 3 4 2 4" xfId="3290"/>
    <cellStyle name="Обычный 2 2 3 4 2 4 2" xfId="7514"/>
    <cellStyle name="Обычный 2 2 3 4 2 4 2 2" xfId="15962"/>
    <cellStyle name="Обычный 2 2 3 4 2 4 3" xfId="11738"/>
    <cellStyle name="Обычный 2 2 3 4 2 5" xfId="4698"/>
    <cellStyle name="Обычный 2 2 3 4 2 5 2" xfId="13146"/>
    <cellStyle name="Обычный 2 2 3 4 2 6" xfId="8922"/>
    <cellStyle name="Обычный 2 2 3 4 3" xfId="825"/>
    <cellStyle name="Обычный 2 2 3 4 3 2" xfId="2234"/>
    <cellStyle name="Обычный 2 2 3 4 3 2 2" xfId="6458"/>
    <cellStyle name="Обычный 2 2 3 4 3 2 2 2" xfId="14906"/>
    <cellStyle name="Обычный 2 2 3 4 3 2 3" xfId="10682"/>
    <cellStyle name="Обычный 2 2 3 4 3 3" xfId="3642"/>
    <cellStyle name="Обычный 2 2 3 4 3 3 2" xfId="7866"/>
    <cellStyle name="Обычный 2 2 3 4 3 3 2 2" xfId="16314"/>
    <cellStyle name="Обычный 2 2 3 4 3 3 3" xfId="12090"/>
    <cellStyle name="Обычный 2 2 3 4 3 4" xfId="5050"/>
    <cellStyle name="Обычный 2 2 3 4 3 4 2" xfId="13498"/>
    <cellStyle name="Обычный 2 2 3 4 3 5" xfId="9274"/>
    <cellStyle name="Обычный 2 2 3 4 4" xfId="1530"/>
    <cellStyle name="Обычный 2 2 3 4 4 2" xfId="5754"/>
    <cellStyle name="Обычный 2 2 3 4 4 2 2" xfId="14202"/>
    <cellStyle name="Обычный 2 2 3 4 4 3" xfId="9978"/>
    <cellStyle name="Обычный 2 2 3 4 5" xfId="2938"/>
    <cellStyle name="Обычный 2 2 3 4 5 2" xfId="7162"/>
    <cellStyle name="Обычный 2 2 3 4 5 2 2" xfId="15610"/>
    <cellStyle name="Обычный 2 2 3 4 5 3" xfId="11386"/>
    <cellStyle name="Обычный 2 2 3 4 6" xfId="4346"/>
    <cellStyle name="Обычный 2 2 3 4 6 2" xfId="12794"/>
    <cellStyle name="Обычный 2 2 3 4 7" xfId="8570"/>
    <cellStyle name="Обычный 2 2 3 5" xfId="439"/>
    <cellStyle name="Обычный 2 2 3 5 2" xfId="1170"/>
    <cellStyle name="Обычный 2 2 3 5 2 2" xfId="2579"/>
    <cellStyle name="Обычный 2 2 3 5 2 2 2" xfId="6803"/>
    <cellStyle name="Обычный 2 2 3 5 2 2 2 2" xfId="15251"/>
    <cellStyle name="Обычный 2 2 3 5 2 2 3" xfId="11027"/>
    <cellStyle name="Обычный 2 2 3 5 2 3" xfId="3987"/>
    <cellStyle name="Обычный 2 2 3 5 2 3 2" xfId="8211"/>
    <cellStyle name="Обычный 2 2 3 5 2 3 2 2" xfId="16659"/>
    <cellStyle name="Обычный 2 2 3 5 2 3 3" xfId="12435"/>
    <cellStyle name="Обычный 2 2 3 5 2 4" xfId="5395"/>
    <cellStyle name="Обычный 2 2 3 5 2 4 2" xfId="13843"/>
    <cellStyle name="Обычный 2 2 3 5 2 5" xfId="9619"/>
    <cellStyle name="Обычный 2 2 3 5 3" xfId="1875"/>
    <cellStyle name="Обычный 2 2 3 5 3 2" xfId="6099"/>
    <cellStyle name="Обычный 2 2 3 5 3 2 2" xfId="14547"/>
    <cellStyle name="Обычный 2 2 3 5 3 3" xfId="10323"/>
    <cellStyle name="Обычный 2 2 3 5 4" xfId="3283"/>
    <cellStyle name="Обычный 2 2 3 5 4 2" xfId="7507"/>
    <cellStyle name="Обычный 2 2 3 5 4 2 2" xfId="15955"/>
    <cellStyle name="Обычный 2 2 3 5 4 3" xfId="11731"/>
    <cellStyle name="Обычный 2 2 3 5 5" xfId="4691"/>
    <cellStyle name="Обычный 2 2 3 5 5 2" xfId="13139"/>
    <cellStyle name="Обычный 2 2 3 5 6" xfId="8915"/>
    <cellStyle name="Обычный 2 2 3 6" xfId="818"/>
    <cellStyle name="Обычный 2 2 3 6 2" xfId="2227"/>
    <cellStyle name="Обычный 2 2 3 6 2 2" xfId="6451"/>
    <cellStyle name="Обычный 2 2 3 6 2 2 2" xfId="14899"/>
    <cellStyle name="Обычный 2 2 3 6 2 3" xfId="10675"/>
    <cellStyle name="Обычный 2 2 3 6 3" xfId="3635"/>
    <cellStyle name="Обычный 2 2 3 6 3 2" xfId="7859"/>
    <cellStyle name="Обычный 2 2 3 6 3 2 2" xfId="16307"/>
    <cellStyle name="Обычный 2 2 3 6 3 3" xfId="12083"/>
    <cellStyle name="Обычный 2 2 3 6 4" xfId="5043"/>
    <cellStyle name="Обычный 2 2 3 6 4 2" xfId="13491"/>
    <cellStyle name="Обычный 2 2 3 6 5" xfId="9267"/>
    <cellStyle name="Обычный 2 2 3 7" xfId="1523"/>
    <cellStyle name="Обычный 2 2 3 7 2" xfId="5747"/>
    <cellStyle name="Обычный 2 2 3 7 2 2" xfId="14195"/>
    <cellStyle name="Обычный 2 2 3 7 3" xfId="9971"/>
    <cellStyle name="Обычный 2 2 3 8" xfId="2931"/>
    <cellStyle name="Обычный 2 2 3 8 2" xfId="7155"/>
    <cellStyle name="Обычный 2 2 3 8 2 2" xfId="15603"/>
    <cellStyle name="Обычный 2 2 3 8 3" xfId="11379"/>
    <cellStyle name="Обычный 2 2 3 9" xfId="4339"/>
    <cellStyle name="Обычный 2 2 3 9 2" xfId="12787"/>
    <cellStyle name="Обычный 2 2 4" xfId="31"/>
    <cellStyle name="Обычный 2 2 4 2" xfId="32"/>
    <cellStyle name="Обычный 2 2 4 2 2" xfId="33"/>
    <cellStyle name="Обычный 2 2 4 2 2 2" xfId="449"/>
    <cellStyle name="Обычный 2 2 4 2 2 2 2" xfId="1180"/>
    <cellStyle name="Обычный 2 2 4 2 2 2 2 2" xfId="2589"/>
    <cellStyle name="Обычный 2 2 4 2 2 2 2 2 2" xfId="6813"/>
    <cellStyle name="Обычный 2 2 4 2 2 2 2 2 2 2" xfId="15261"/>
    <cellStyle name="Обычный 2 2 4 2 2 2 2 2 3" xfId="11037"/>
    <cellStyle name="Обычный 2 2 4 2 2 2 2 3" xfId="3997"/>
    <cellStyle name="Обычный 2 2 4 2 2 2 2 3 2" xfId="8221"/>
    <cellStyle name="Обычный 2 2 4 2 2 2 2 3 2 2" xfId="16669"/>
    <cellStyle name="Обычный 2 2 4 2 2 2 2 3 3" xfId="12445"/>
    <cellStyle name="Обычный 2 2 4 2 2 2 2 4" xfId="5405"/>
    <cellStyle name="Обычный 2 2 4 2 2 2 2 4 2" xfId="13853"/>
    <cellStyle name="Обычный 2 2 4 2 2 2 2 5" xfId="9629"/>
    <cellStyle name="Обычный 2 2 4 2 2 2 3" xfId="1885"/>
    <cellStyle name="Обычный 2 2 4 2 2 2 3 2" xfId="6109"/>
    <cellStyle name="Обычный 2 2 4 2 2 2 3 2 2" xfId="14557"/>
    <cellStyle name="Обычный 2 2 4 2 2 2 3 3" xfId="10333"/>
    <cellStyle name="Обычный 2 2 4 2 2 2 4" xfId="3293"/>
    <cellStyle name="Обычный 2 2 4 2 2 2 4 2" xfId="7517"/>
    <cellStyle name="Обычный 2 2 4 2 2 2 4 2 2" xfId="15965"/>
    <cellStyle name="Обычный 2 2 4 2 2 2 4 3" xfId="11741"/>
    <cellStyle name="Обычный 2 2 4 2 2 2 5" xfId="4701"/>
    <cellStyle name="Обычный 2 2 4 2 2 2 5 2" xfId="13149"/>
    <cellStyle name="Обычный 2 2 4 2 2 2 6" xfId="8925"/>
    <cellStyle name="Обычный 2 2 4 2 2 3" xfId="828"/>
    <cellStyle name="Обычный 2 2 4 2 2 3 2" xfId="2237"/>
    <cellStyle name="Обычный 2 2 4 2 2 3 2 2" xfId="6461"/>
    <cellStyle name="Обычный 2 2 4 2 2 3 2 2 2" xfId="14909"/>
    <cellStyle name="Обычный 2 2 4 2 2 3 2 3" xfId="10685"/>
    <cellStyle name="Обычный 2 2 4 2 2 3 3" xfId="3645"/>
    <cellStyle name="Обычный 2 2 4 2 2 3 3 2" xfId="7869"/>
    <cellStyle name="Обычный 2 2 4 2 2 3 3 2 2" xfId="16317"/>
    <cellStyle name="Обычный 2 2 4 2 2 3 3 3" xfId="12093"/>
    <cellStyle name="Обычный 2 2 4 2 2 3 4" xfId="5053"/>
    <cellStyle name="Обычный 2 2 4 2 2 3 4 2" xfId="13501"/>
    <cellStyle name="Обычный 2 2 4 2 2 3 5" xfId="9277"/>
    <cellStyle name="Обычный 2 2 4 2 2 4" xfId="1533"/>
    <cellStyle name="Обычный 2 2 4 2 2 4 2" xfId="5757"/>
    <cellStyle name="Обычный 2 2 4 2 2 4 2 2" xfId="14205"/>
    <cellStyle name="Обычный 2 2 4 2 2 4 3" xfId="9981"/>
    <cellStyle name="Обычный 2 2 4 2 2 5" xfId="2941"/>
    <cellStyle name="Обычный 2 2 4 2 2 5 2" xfId="7165"/>
    <cellStyle name="Обычный 2 2 4 2 2 5 2 2" xfId="15613"/>
    <cellStyle name="Обычный 2 2 4 2 2 5 3" xfId="11389"/>
    <cellStyle name="Обычный 2 2 4 2 2 6" xfId="4349"/>
    <cellStyle name="Обычный 2 2 4 2 2 6 2" xfId="12797"/>
    <cellStyle name="Обычный 2 2 4 2 2 7" xfId="8573"/>
    <cellStyle name="Обычный 2 2 4 2 3" xfId="448"/>
    <cellStyle name="Обычный 2 2 4 2 3 2" xfId="1179"/>
    <cellStyle name="Обычный 2 2 4 2 3 2 2" xfId="2588"/>
    <cellStyle name="Обычный 2 2 4 2 3 2 2 2" xfId="6812"/>
    <cellStyle name="Обычный 2 2 4 2 3 2 2 2 2" xfId="15260"/>
    <cellStyle name="Обычный 2 2 4 2 3 2 2 3" xfId="11036"/>
    <cellStyle name="Обычный 2 2 4 2 3 2 3" xfId="3996"/>
    <cellStyle name="Обычный 2 2 4 2 3 2 3 2" xfId="8220"/>
    <cellStyle name="Обычный 2 2 4 2 3 2 3 2 2" xfId="16668"/>
    <cellStyle name="Обычный 2 2 4 2 3 2 3 3" xfId="12444"/>
    <cellStyle name="Обычный 2 2 4 2 3 2 4" xfId="5404"/>
    <cellStyle name="Обычный 2 2 4 2 3 2 4 2" xfId="13852"/>
    <cellStyle name="Обычный 2 2 4 2 3 2 5" xfId="9628"/>
    <cellStyle name="Обычный 2 2 4 2 3 3" xfId="1884"/>
    <cellStyle name="Обычный 2 2 4 2 3 3 2" xfId="6108"/>
    <cellStyle name="Обычный 2 2 4 2 3 3 2 2" xfId="14556"/>
    <cellStyle name="Обычный 2 2 4 2 3 3 3" xfId="10332"/>
    <cellStyle name="Обычный 2 2 4 2 3 4" xfId="3292"/>
    <cellStyle name="Обычный 2 2 4 2 3 4 2" xfId="7516"/>
    <cellStyle name="Обычный 2 2 4 2 3 4 2 2" xfId="15964"/>
    <cellStyle name="Обычный 2 2 4 2 3 4 3" xfId="11740"/>
    <cellStyle name="Обычный 2 2 4 2 3 5" xfId="4700"/>
    <cellStyle name="Обычный 2 2 4 2 3 5 2" xfId="13148"/>
    <cellStyle name="Обычный 2 2 4 2 3 6" xfId="8924"/>
    <cellStyle name="Обычный 2 2 4 2 4" xfId="827"/>
    <cellStyle name="Обычный 2 2 4 2 4 2" xfId="2236"/>
    <cellStyle name="Обычный 2 2 4 2 4 2 2" xfId="6460"/>
    <cellStyle name="Обычный 2 2 4 2 4 2 2 2" xfId="14908"/>
    <cellStyle name="Обычный 2 2 4 2 4 2 3" xfId="10684"/>
    <cellStyle name="Обычный 2 2 4 2 4 3" xfId="3644"/>
    <cellStyle name="Обычный 2 2 4 2 4 3 2" xfId="7868"/>
    <cellStyle name="Обычный 2 2 4 2 4 3 2 2" xfId="16316"/>
    <cellStyle name="Обычный 2 2 4 2 4 3 3" xfId="12092"/>
    <cellStyle name="Обычный 2 2 4 2 4 4" xfId="5052"/>
    <cellStyle name="Обычный 2 2 4 2 4 4 2" xfId="13500"/>
    <cellStyle name="Обычный 2 2 4 2 4 5" xfId="9276"/>
    <cellStyle name="Обычный 2 2 4 2 5" xfId="1532"/>
    <cellStyle name="Обычный 2 2 4 2 5 2" xfId="5756"/>
    <cellStyle name="Обычный 2 2 4 2 5 2 2" xfId="14204"/>
    <cellStyle name="Обычный 2 2 4 2 5 3" xfId="9980"/>
    <cellStyle name="Обычный 2 2 4 2 6" xfId="2940"/>
    <cellStyle name="Обычный 2 2 4 2 6 2" xfId="7164"/>
    <cellStyle name="Обычный 2 2 4 2 6 2 2" xfId="15612"/>
    <cellStyle name="Обычный 2 2 4 2 6 3" xfId="11388"/>
    <cellStyle name="Обычный 2 2 4 2 7" xfId="4348"/>
    <cellStyle name="Обычный 2 2 4 2 7 2" xfId="12796"/>
    <cellStyle name="Обычный 2 2 4 2 8" xfId="8572"/>
    <cellStyle name="Обычный 2 2 4 3" xfId="34"/>
    <cellStyle name="Обычный 2 2 4 3 2" xfId="450"/>
    <cellStyle name="Обычный 2 2 4 3 2 2" xfId="1181"/>
    <cellStyle name="Обычный 2 2 4 3 2 2 2" xfId="2590"/>
    <cellStyle name="Обычный 2 2 4 3 2 2 2 2" xfId="6814"/>
    <cellStyle name="Обычный 2 2 4 3 2 2 2 2 2" xfId="15262"/>
    <cellStyle name="Обычный 2 2 4 3 2 2 2 3" xfId="11038"/>
    <cellStyle name="Обычный 2 2 4 3 2 2 3" xfId="3998"/>
    <cellStyle name="Обычный 2 2 4 3 2 2 3 2" xfId="8222"/>
    <cellStyle name="Обычный 2 2 4 3 2 2 3 2 2" xfId="16670"/>
    <cellStyle name="Обычный 2 2 4 3 2 2 3 3" xfId="12446"/>
    <cellStyle name="Обычный 2 2 4 3 2 2 4" xfId="5406"/>
    <cellStyle name="Обычный 2 2 4 3 2 2 4 2" xfId="13854"/>
    <cellStyle name="Обычный 2 2 4 3 2 2 5" xfId="9630"/>
    <cellStyle name="Обычный 2 2 4 3 2 3" xfId="1886"/>
    <cellStyle name="Обычный 2 2 4 3 2 3 2" xfId="6110"/>
    <cellStyle name="Обычный 2 2 4 3 2 3 2 2" xfId="14558"/>
    <cellStyle name="Обычный 2 2 4 3 2 3 3" xfId="10334"/>
    <cellStyle name="Обычный 2 2 4 3 2 4" xfId="3294"/>
    <cellStyle name="Обычный 2 2 4 3 2 4 2" xfId="7518"/>
    <cellStyle name="Обычный 2 2 4 3 2 4 2 2" xfId="15966"/>
    <cellStyle name="Обычный 2 2 4 3 2 4 3" xfId="11742"/>
    <cellStyle name="Обычный 2 2 4 3 2 5" xfId="4702"/>
    <cellStyle name="Обычный 2 2 4 3 2 5 2" xfId="13150"/>
    <cellStyle name="Обычный 2 2 4 3 2 6" xfId="8926"/>
    <cellStyle name="Обычный 2 2 4 3 3" xfId="829"/>
    <cellStyle name="Обычный 2 2 4 3 3 2" xfId="2238"/>
    <cellStyle name="Обычный 2 2 4 3 3 2 2" xfId="6462"/>
    <cellStyle name="Обычный 2 2 4 3 3 2 2 2" xfId="14910"/>
    <cellStyle name="Обычный 2 2 4 3 3 2 3" xfId="10686"/>
    <cellStyle name="Обычный 2 2 4 3 3 3" xfId="3646"/>
    <cellStyle name="Обычный 2 2 4 3 3 3 2" xfId="7870"/>
    <cellStyle name="Обычный 2 2 4 3 3 3 2 2" xfId="16318"/>
    <cellStyle name="Обычный 2 2 4 3 3 3 3" xfId="12094"/>
    <cellStyle name="Обычный 2 2 4 3 3 4" xfId="5054"/>
    <cellStyle name="Обычный 2 2 4 3 3 4 2" xfId="13502"/>
    <cellStyle name="Обычный 2 2 4 3 3 5" xfId="9278"/>
    <cellStyle name="Обычный 2 2 4 3 4" xfId="1534"/>
    <cellStyle name="Обычный 2 2 4 3 4 2" xfId="5758"/>
    <cellStyle name="Обычный 2 2 4 3 4 2 2" xfId="14206"/>
    <cellStyle name="Обычный 2 2 4 3 4 3" xfId="9982"/>
    <cellStyle name="Обычный 2 2 4 3 5" xfId="2942"/>
    <cellStyle name="Обычный 2 2 4 3 5 2" xfId="7166"/>
    <cellStyle name="Обычный 2 2 4 3 5 2 2" xfId="15614"/>
    <cellStyle name="Обычный 2 2 4 3 5 3" xfId="11390"/>
    <cellStyle name="Обычный 2 2 4 3 6" xfId="4350"/>
    <cellStyle name="Обычный 2 2 4 3 6 2" xfId="12798"/>
    <cellStyle name="Обычный 2 2 4 3 7" xfId="8574"/>
    <cellStyle name="Обычный 2 2 4 4" xfId="447"/>
    <cellStyle name="Обычный 2 2 4 4 2" xfId="1178"/>
    <cellStyle name="Обычный 2 2 4 4 2 2" xfId="2587"/>
    <cellStyle name="Обычный 2 2 4 4 2 2 2" xfId="6811"/>
    <cellStyle name="Обычный 2 2 4 4 2 2 2 2" xfId="15259"/>
    <cellStyle name="Обычный 2 2 4 4 2 2 3" xfId="11035"/>
    <cellStyle name="Обычный 2 2 4 4 2 3" xfId="3995"/>
    <cellStyle name="Обычный 2 2 4 4 2 3 2" xfId="8219"/>
    <cellStyle name="Обычный 2 2 4 4 2 3 2 2" xfId="16667"/>
    <cellStyle name="Обычный 2 2 4 4 2 3 3" xfId="12443"/>
    <cellStyle name="Обычный 2 2 4 4 2 4" xfId="5403"/>
    <cellStyle name="Обычный 2 2 4 4 2 4 2" xfId="13851"/>
    <cellStyle name="Обычный 2 2 4 4 2 5" xfId="9627"/>
    <cellStyle name="Обычный 2 2 4 4 3" xfId="1883"/>
    <cellStyle name="Обычный 2 2 4 4 3 2" xfId="6107"/>
    <cellStyle name="Обычный 2 2 4 4 3 2 2" xfId="14555"/>
    <cellStyle name="Обычный 2 2 4 4 3 3" xfId="10331"/>
    <cellStyle name="Обычный 2 2 4 4 4" xfId="3291"/>
    <cellStyle name="Обычный 2 2 4 4 4 2" xfId="7515"/>
    <cellStyle name="Обычный 2 2 4 4 4 2 2" xfId="15963"/>
    <cellStyle name="Обычный 2 2 4 4 4 3" xfId="11739"/>
    <cellStyle name="Обычный 2 2 4 4 5" xfId="4699"/>
    <cellStyle name="Обычный 2 2 4 4 5 2" xfId="13147"/>
    <cellStyle name="Обычный 2 2 4 4 6" xfId="8923"/>
    <cellStyle name="Обычный 2 2 4 5" xfId="826"/>
    <cellStyle name="Обычный 2 2 4 5 2" xfId="2235"/>
    <cellStyle name="Обычный 2 2 4 5 2 2" xfId="6459"/>
    <cellStyle name="Обычный 2 2 4 5 2 2 2" xfId="14907"/>
    <cellStyle name="Обычный 2 2 4 5 2 3" xfId="10683"/>
    <cellStyle name="Обычный 2 2 4 5 3" xfId="3643"/>
    <cellStyle name="Обычный 2 2 4 5 3 2" xfId="7867"/>
    <cellStyle name="Обычный 2 2 4 5 3 2 2" xfId="16315"/>
    <cellStyle name="Обычный 2 2 4 5 3 3" xfId="12091"/>
    <cellStyle name="Обычный 2 2 4 5 4" xfId="5051"/>
    <cellStyle name="Обычный 2 2 4 5 4 2" xfId="13499"/>
    <cellStyle name="Обычный 2 2 4 5 5" xfId="9275"/>
    <cellStyle name="Обычный 2 2 4 6" xfId="1531"/>
    <cellStyle name="Обычный 2 2 4 6 2" xfId="5755"/>
    <cellStyle name="Обычный 2 2 4 6 2 2" xfId="14203"/>
    <cellStyle name="Обычный 2 2 4 6 3" xfId="9979"/>
    <cellStyle name="Обычный 2 2 4 7" xfId="2939"/>
    <cellStyle name="Обычный 2 2 4 7 2" xfId="7163"/>
    <cellStyle name="Обычный 2 2 4 7 2 2" xfId="15611"/>
    <cellStyle name="Обычный 2 2 4 7 3" xfId="11387"/>
    <cellStyle name="Обычный 2 2 4 8" xfId="4347"/>
    <cellStyle name="Обычный 2 2 4 8 2" xfId="12795"/>
    <cellStyle name="Обычный 2 2 4 9" xfId="8571"/>
    <cellStyle name="Обычный 2 2 5" xfId="35"/>
    <cellStyle name="Обычный 2 2 5 2" xfId="36"/>
    <cellStyle name="Обычный 2 2 5 2 2" xfId="452"/>
    <cellStyle name="Обычный 2 2 5 2 2 2" xfId="1183"/>
    <cellStyle name="Обычный 2 2 5 2 2 2 2" xfId="2592"/>
    <cellStyle name="Обычный 2 2 5 2 2 2 2 2" xfId="6816"/>
    <cellStyle name="Обычный 2 2 5 2 2 2 2 2 2" xfId="15264"/>
    <cellStyle name="Обычный 2 2 5 2 2 2 2 3" xfId="11040"/>
    <cellStyle name="Обычный 2 2 5 2 2 2 3" xfId="4000"/>
    <cellStyle name="Обычный 2 2 5 2 2 2 3 2" xfId="8224"/>
    <cellStyle name="Обычный 2 2 5 2 2 2 3 2 2" xfId="16672"/>
    <cellStyle name="Обычный 2 2 5 2 2 2 3 3" xfId="12448"/>
    <cellStyle name="Обычный 2 2 5 2 2 2 4" xfId="5408"/>
    <cellStyle name="Обычный 2 2 5 2 2 2 4 2" xfId="13856"/>
    <cellStyle name="Обычный 2 2 5 2 2 2 5" xfId="9632"/>
    <cellStyle name="Обычный 2 2 5 2 2 3" xfId="1888"/>
    <cellStyle name="Обычный 2 2 5 2 2 3 2" xfId="6112"/>
    <cellStyle name="Обычный 2 2 5 2 2 3 2 2" xfId="14560"/>
    <cellStyle name="Обычный 2 2 5 2 2 3 3" xfId="10336"/>
    <cellStyle name="Обычный 2 2 5 2 2 4" xfId="3296"/>
    <cellStyle name="Обычный 2 2 5 2 2 4 2" xfId="7520"/>
    <cellStyle name="Обычный 2 2 5 2 2 4 2 2" xfId="15968"/>
    <cellStyle name="Обычный 2 2 5 2 2 4 3" xfId="11744"/>
    <cellStyle name="Обычный 2 2 5 2 2 5" xfId="4704"/>
    <cellStyle name="Обычный 2 2 5 2 2 5 2" xfId="13152"/>
    <cellStyle name="Обычный 2 2 5 2 2 6" xfId="8928"/>
    <cellStyle name="Обычный 2 2 5 2 3" xfId="831"/>
    <cellStyle name="Обычный 2 2 5 2 3 2" xfId="2240"/>
    <cellStyle name="Обычный 2 2 5 2 3 2 2" xfId="6464"/>
    <cellStyle name="Обычный 2 2 5 2 3 2 2 2" xfId="14912"/>
    <cellStyle name="Обычный 2 2 5 2 3 2 3" xfId="10688"/>
    <cellStyle name="Обычный 2 2 5 2 3 3" xfId="3648"/>
    <cellStyle name="Обычный 2 2 5 2 3 3 2" xfId="7872"/>
    <cellStyle name="Обычный 2 2 5 2 3 3 2 2" xfId="16320"/>
    <cellStyle name="Обычный 2 2 5 2 3 3 3" xfId="12096"/>
    <cellStyle name="Обычный 2 2 5 2 3 4" xfId="5056"/>
    <cellStyle name="Обычный 2 2 5 2 3 4 2" xfId="13504"/>
    <cellStyle name="Обычный 2 2 5 2 3 5" xfId="9280"/>
    <cellStyle name="Обычный 2 2 5 2 4" xfId="1536"/>
    <cellStyle name="Обычный 2 2 5 2 4 2" xfId="5760"/>
    <cellStyle name="Обычный 2 2 5 2 4 2 2" xfId="14208"/>
    <cellStyle name="Обычный 2 2 5 2 4 3" xfId="9984"/>
    <cellStyle name="Обычный 2 2 5 2 5" xfId="2944"/>
    <cellStyle name="Обычный 2 2 5 2 5 2" xfId="7168"/>
    <cellStyle name="Обычный 2 2 5 2 5 2 2" xfId="15616"/>
    <cellStyle name="Обычный 2 2 5 2 5 3" xfId="11392"/>
    <cellStyle name="Обычный 2 2 5 2 6" xfId="4352"/>
    <cellStyle name="Обычный 2 2 5 2 6 2" xfId="12800"/>
    <cellStyle name="Обычный 2 2 5 2 7" xfId="8576"/>
    <cellStyle name="Обычный 2 2 5 3" xfId="451"/>
    <cellStyle name="Обычный 2 2 5 3 2" xfId="1182"/>
    <cellStyle name="Обычный 2 2 5 3 2 2" xfId="2591"/>
    <cellStyle name="Обычный 2 2 5 3 2 2 2" xfId="6815"/>
    <cellStyle name="Обычный 2 2 5 3 2 2 2 2" xfId="15263"/>
    <cellStyle name="Обычный 2 2 5 3 2 2 3" xfId="11039"/>
    <cellStyle name="Обычный 2 2 5 3 2 3" xfId="3999"/>
    <cellStyle name="Обычный 2 2 5 3 2 3 2" xfId="8223"/>
    <cellStyle name="Обычный 2 2 5 3 2 3 2 2" xfId="16671"/>
    <cellStyle name="Обычный 2 2 5 3 2 3 3" xfId="12447"/>
    <cellStyle name="Обычный 2 2 5 3 2 4" xfId="5407"/>
    <cellStyle name="Обычный 2 2 5 3 2 4 2" xfId="13855"/>
    <cellStyle name="Обычный 2 2 5 3 2 5" xfId="9631"/>
    <cellStyle name="Обычный 2 2 5 3 3" xfId="1887"/>
    <cellStyle name="Обычный 2 2 5 3 3 2" xfId="6111"/>
    <cellStyle name="Обычный 2 2 5 3 3 2 2" xfId="14559"/>
    <cellStyle name="Обычный 2 2 5 3 3 3" xfId="10335"/>
    <cellStyle name="Обычный 2 2 5 3 4" xfId="3295"/>
    <cellStyle name="Обычный 2 2 5 3 4 2" xfId="7519"/>
    <cellStyle name="Обычный 2 2 5 3 4 2 2" xfId="15967"/>
    <cellStyle name="Обычный 2 2 5 3 4 3" xfId="11743"/>
    <cellStyle name="Обычный 2 2 5 3 5" xfId="4703"/>
    <cellStyle name="Обычный 2 2 5 3 5 2" xfId="13151"/>
    <cellStyle name="Обычный 2 2 5 3 6" xfId="8927"/>
    <cellStyle name="Обычный 2 2 5 4" xfId="830"/>
    <cellStyle name="Обычный 2 2 5 4 2" xfId="2239"/>
    <cellStyle name="Обычный 2 2 5 4 2 2" xfId="6463"/>
    <cellStyle name="Обычный 2 2 5 4 2 2 2" xfId="14911"/>
    <cellStyle name="Обычный 2 2 5 4 2 3" xfId="10687"/>
    <cellStyle name="Обычный 2 2 5 4 3" xfId="3647"/>
    <cellStyle name="Обычный 2 2 5 4 3 2" xfId="7871"/>
    <cellStyle name="Обычный 2 2 5 4 3 2 2" xfId="16319"/>
    <cellStyle name="Обычный 2 2 5 4 3 3" xfId="12095"/>
    <cellStyle name="Обычный 2 2 5 4 4" xfId="5055"/>
    <cellStyle name="Обычный 2 2 5 4 4 2" xfId="13503"/>
    <cellStyle name="Обычный 2 2 5 4 5" xfId="9279"/>
    <cellStyle name="Обычный 2 2 5 5" xfId="1535"/>
    <cellStyle name="Обычный 2 2 5 5 2" xfId="5759"/>
    <cellStyle name="Обычный 2 2 5 5 2 2" xfId="14207"/>
    <cellStyle name="Обычный 2 2 5 5 3" xfId="9983"/>
    <cellStyle name="Обычный 2 2 5 6" xfId="2943"/>
    <cellStyle name="Обычный 2 2 5 6 2" xfId="7167"/>
    <cellStyle name="Обычный 2 2 5 6 2 2" xfId="15615"/>
    <cellStyle name="Обычный 2 2 5 6 3" xfId="11391"/>
    <cellStyle name="Обычный 2 2 5 7" xfId="4351"/>
    <cellStyle name="Обычный 2 2 5 7 2" xfId="12799"/>
    <cellStyle name="Обычный 2 2 5 8" xfId="8575"/>
    <cellStyle name="Обычный 2 2 6" xfId="37"/>
    <cellStyle name="Обычный 2 2 6 2" xfId="453"/>
    <cellStyle name="Обычный 2 2 6 2 2" xfId="1184"/>
    <cellStyle name="Обычный 2 2 6 2 2 2" xfId="2593"/>
    <cellStyle name="Обычный 2 2 6 2 2 2 2" xfId="6817"/>
    <cellStyle name="Обычный 2 2 6 2 2 2 2 2" xfId="15265"/>
    <cellStyle name="Обычный 2 2 6 2 2 2 3" xfId="11041"/>
    <cellStyle name="Обычный 2 2 6 2 2 3" xfId="4001"/>
    <cellStyle name="Обычный 2 2 6 2 2 3 2" xfId="8225"/>
    <cellStyle name="Обычный 2 2 6 2 2 3 2 2" xfId="16673"/>
    <cellStyle name="Обычный 2 2 6 2 2 3 3" xfId="12449"/>
    <cellStyle name="Обычный 2 2 6 2 2 4" xfId="5409"/>
    <cellStyle name="Обычный 2 2 6 2 2 4 2" xfId="13857"/>
    <cellStyle name="Обычный 2 2 6 2 2 5" xfId="9633"/>
    <cellStyle name="Обычный 2 2 6 2 3" xfId="1889"/>
    <cellStyle name="Обычный 2 2 6 2 3 2" xfId="6113"/>
    <cellStyle name="Обычный 2 2 6 2 3 2 2" xfId="14561"/>
    <cellStyle name="Обычный 2 2 6 2 3 3" xfId="10337"/>
    <cellStyle name="Обычный 2 2 6 2 4" xfId="3297"/>
    <cellStyle name="Обычный 2 2 6 2 4 2" xfId="7521"/>
    <cellStyle name="Обычный 2 2 6 2 4 2 2" xfId="15969"/>
    <cellStyle name="Обычный 2 2 6 2 4 3" xfId="11745"/>
    <cellStyle name="Обычный 2 2 6 2 5" xfId="4705"/>
    <cellStyle name="Обычный 2 2 6 2 5 2" xfId="13153"/>
    <cellStyle name="Обычный 2 2 6 2 6" xfId="8929"/>
    <cellStyle name="Обычный 2 2 6 3" xfId="832"/>
    <cellStyle name="Обычный 2 2 6 3 2" xfId="2241"/>
    <cellStyle name="Обычный 2 2 6 3 2 2" xfId="6465"/>
    <cellStyle name="Обычный 2 2 6 3 2 2 2" xfId="14913"/>
    <cellStyle name="Обычный 2 2 6 3 2 3" xfId="10689"/>
    <cellStyle name="Обычный 2 2 6 3 3" xfId="3649"/>
    <cellStyle name="Обычный 2 2 6 3 3 2" xfId="7873"/>
    <cellStyle name="Обычный 2 2 6 3 3 2 2" xfId="16321"/>
    <cellStyle name="Обычный 2 2 6 3 3 3" xfId="12097"/>
    <cellStyle name="Обычный 2 2 6 3 4" xfId="5057"/>
    <cellStyle name="Обычный 2 2 6 3 4 2" xfId="13505"/>
    <cellStyle name="Обычный 2 2 6 3 5" xfId="9281"/>
    <cellStyle name="Обычный 2 2 6 4" xfId="1537"/>
    <cellStyle name="Обычный 2 2 6 4 2" xfId="5761"/>
    <cellStyle name="Обычный 2 2 6 4 2 2" xfId="14209"/>
    <cellStyle name="Обычный 2 2 6 4 3" xfId="9985"/>
    <cellStyle name="Обычный 2 2 6 5" xfId="2945"/>
    <cellStyle name="Обычный 2 2 6 5 2" xfId="7169"/>
    <cellStyle name="Обычный 2 2 6 5 2 2" xfId="15617"/>
    <cellStyle name="Обычный 2 2 6 5 3" xfId="11393"/>
    <cellStyle name="Обычный 2 2 6 6" xfId="4353"/>
    <cellStyle name="Обычный 2 2 6 6 2" xfId="12801"/>
    <cellStyle name="Обычный 2 2 6 7" xfId="8577"/>
    <cellStyle name="Обычный 2 2 7" xfId="422"/>
    <cellStyle name="Обычный 2 2 7 2" xfId="1153"/>
    <cellStyle name="Обычный 2 2 7 2 2" xfId="2562"/>
    <cellStyle name="Обычный 2 2 7 2 2 2" xfId="6786"/>
    <cellStyle name="Обычный 2 2 7 2 2 2 2" xfId="15234"/>
    <cellStyle name="Обычный 2 2 7 2 2 3" xfId="11010"/>
    <cellStyle name="Обычный 2 2 7 2 3" xfId="3970"/>
    <cellStyle name="Обычный 2 2 7 2 3 2" xfId="8194"/>
    <cellStyle name="Обычный 2 2 7 2 3 2 2" xfId="16642"/>
    <cellStyle name="Обычный 2 2 7 2 3 3" xfId="12418"/>
    <cellStyle name="Обычный 2 2 7 2 4" xfId="5378"/>
    <cellStyle name="Обычный 2 2 7 2 4 2" xfId="13826"/>
    <cellStyle name="Обычный 2 2 7 2 5" xfId="9602"/>
    <cellStyle name="Обычный 2 2 7 3" xfId="1858"/>
    <cellStyle name="Обычный 2 2 7 3 2" xfId="6082"/>
    <cellStyle name="Обычный 2 2 7 3 2 2" xfId="14530"/>
    <cellStyle name="Обычный 2 2 7 3 3" xfId="10306"/>
    <cellStyle name="Обычный 2 2 7 4" xfId="3266"/>
    <cellStyle name="Обычный 2 2 7 4 2" xfId="7490"/>
    <cellStyle name="Обычный 2 2 7 4 2 2" xfId="15938"/>
    <cellStyle name="Обычный 2 2 7 4 3" xfId="11714"/>
    <cellStyle name="Обычный 2 2 7 5" xfId="4674"/>
    <cellStyle name="Обычный 2 2 7 5 2" xfId="13122"/>
    <cellStyle name="Обычный 2 2 7 6" xfId="8898"/>
    <cellStyle name="Обычный 2 2 8" xfId="801"/>
    <cellStyle name="Обычный 2 2 8 2" xfId="2210"/>
    <cellStyle name="Обычный 2 2 8 2 2" xfId="6434"/>
    <cellStyle name="Обычный 2 2 8 2 2 2" xfId="14882"/>
    <cellStyle name="Обычный 2 2 8 2 3" xfId="10658"/>
    <cellStyle name="Обычный 2 2 8 3" xfId="3618"/>
    <cellStyle name="Обычный 2 2 8 3 2" xfId="7842"/>
    <cellStyle name="Обычный 2 2 8 3 2 2" xfId="16290"/>
    <cellStyle name="Обычный 2 2 8 3 3" xfId="12066"/>
    <cellStyle name="Обычный 2 2 8 4" xfId="5026"/>
    <cellStyle name="Обычный 2 2 8 4 2" xfId="13474"/>
    <cellStyle name="Обычный 2 2 8 5" xfId="9250"/>
    <cellStyle name="Обычный 2 2 9" xfId="1506"/>
    <cellStyle name="Обычный 2 2 9 2" xfId="5730"/>
    <cellStyle name="Обычный 2 2 9 2 2" xfId="14178"/>
    <cellStyle name="Обычный 2 2 9 3" xfId="9954"/>
    <cellStyle name="Обычный 2 2_Отчет за 2015 год" xfId="38"/>
    <cellStyle name="Обычный 2 3" xfId="39"/>
    <cellStyle name="Обычный 2 3 10" xfId="2946"/>
    <cellStyle name="Обычный 2 3 10 2" xfId="7170"/>
    <cellStyle name="Обычный 2 3 10 2 2" xfId="15618"/>
    <cellStyle name="Обычный 2 3 10 3" xfId="11394"/>
    <cellStyle name="Обычный 2 3 11" xfId="4354"/>
    <cellStyle name="Обычный 2 3 11 2" xfId="12802"/>
    <cellStyle name="Обычный 2 3 12" xfId="8578"/>
    <cellStyle name="Обычный 2 3 2" xfId="40"/>
    <cellStyle name="Обычный 2 3 2 10" xfId="4355"/>
    <cellStyle name="Обычный 2 3 2 10 2" xfId="12803"/>
    <cellStyle name="Обычный 2 3 2 11" xfId="8579"/>
    <cellStyle name="Обычный 2 3 2 2" xfId="41"/>
    <cellStyle name="Обычный 2 3 2 2 10" xfId="8580"/>
    <cellStyle name="Обычный 2 3 2 2 2" xfId="42"/>
    <cellStyle name="Обычный 2 3 2 2 2 2" xfId="43"/>
    <cellStyle name="Обычный 2 3 2 2 2 2 2" xfId="44"/>
    <cellStyle name="Обычный 2 3 2 2 2 2 2 2" xfId="459"/>
    <cellStyle name="Обычный 2 3 2 2 2 2 2 2 2" xfId="1190"/>
    <cellStyle name="Обычный 2 3 2 2 2 2 2 2 2 2" xfId="2599"/>
    <cellStyle name="Обычный 2 3 2 2 2 2 2 2 2 2 2" xfId="6823"/>
    <cellStyle name="Обычный 2 3 2 2 2 2 2 2 2 2 2 2" xfId="15271"/>
    <cellStyle name="Обычный 2 3 2 2 2 2 2 2 2 2 3" xfId="11047"/>
    <cellStyle name="Обычный 2 3 2 2 2 2 2 2 2 3" xfId="4007"/>
    <cellStyle name="Обычный 2 3 2 2 2 2 2 2 2 3 2" xfId="8231"/>
    <cellStyle name="Обычный 2 3 2 2 2 2 2 2 2 3 2 2" xfId="16679"/>
    <cellStyle name="Обычный 2 3 2 2 2 2 2 2 2 3 3" xfId="12455"/>
    <cellStyle name="Обычный 2 3 2 2 2 2 2 2 2 4" xfId="5415"/>
    <cellStyle name="Обычный 2 3 2 2 2 2 2 2 2 4 2" xfId="13863"/>
    <cellStyle name="Обычный 2 3 2 2 2 2 2 2 2 5" xfId="9639"/>
    <cellStyle name="Обычный 2 3 2 2 2 2 2 2 3" xfId="1895"/>
    <cellStyle name="Обычный 2 3 2 2 2 2 2 2 3 2" xfId="6119"/>
    <cellStyle name="Обычный 2 3 2 2 2 2 2 2 3 2 2" xfId="14567"/>
    <cellStyle name="Обычный 2 3 2 2 2 2 2 2 3 3" xfId="10343"/>
    <cellStyle name="Обычный 2 3 2 2 2 2 2 2 4" xfId="3303"/>
    <cellStyle name="Обычный 2 3 2 2 2 2 2 2 4 2" xfId="7527"/>
    <cellStyle name="Обычный 2 3 2 2 2 2 2 2 4 2 2" xfId="15975"/>
    <cellStyle name="Обычный 2 3 2 2 2 2 2 2 4 3" xfId="11751"/>
    <cellStyle name="Обычный 2 3 2 2 2 2 2 2 5" xfId="4711"/>
    <cellStyle name="Обычный 2 3 2 2 2 2 2 2 5 2" xfId="13159"/>
    <cellStyle name="Обычный 2 3 2 2 2 2 2 2 6" xfId="8935"/>
    <cellStyle name="Обычный 2 3 2 2 2 2 2 3" xfId="838"/>
    <cellStyle name="Обычный 2 3 2 2 2 2 2 3 2" xfId="2247"/>
    <cellStyle name="Обычный 2 3 2 2 2 2 2 3 2 2" xfId="6471"/>
    <cellStyle name="Обычный 2 3 2 2 2 2 2 3 2 2 2" xfId="14919"/>
    <cellStyle name="Обычный 2 3 2 2 2 2 2 3 2 3" xfId="10695"/>
    <cellStyle name="Обычный 2 3 2 2 2 2 2 3 3" xfId="3655"/>
    <cellStyle name="Обычный 2 3 2 2 2 2 2 3 3 2" xfId="7879"/>
    <cellStyle name="Обычный 2 3 2 2 2 2 2 3 3 2 2" xfId="16327"/>
    <cellStyle name="Обычный 2 3 2 2 2 2 2 3 3 3" xfId="12103"/>
    <cellStyle name="Обычный 2 3 2 2 2 2 2 3 4" xfId="5063"/>
    <cellStyle name="Обычный 2 3 2 2 2 2 2 3 4 2" xfId="13511"/>
    <cellStyle name="Обычный 2 3 2 2 2 2 2 3 5" xfId="9287"/>
    <cellStyle name="Обычный 2 3 2 2 2 2 2 4" xfId="1543"/>
    <cellStyle name="Обычный 2 3 2 2 2 2 2 4 2" xfId="5767"/>
    <cellStyle name="Обычный 2 3 2 2 2 2 2 4 2 2" xfId="14215"/>
    <cellStyle name="Обычный 2 3 2 2 2 2 2 4 3" xfId="9991"/>
    <cellStyle name="Обычный 2 3 2 2 2 2 2 5" xfId="2951"/>
    <cellStyle name="Обычный 2 3 2 2 2 2 2 5 2" xfId="7175"/>
    <cellStyle name="Обычный 2 3 2 2 2 2 2 5 2 2" xfId="15623"/>
    <cellStyle name="Обычный 2 3 2 2 2 2 2 5 3" xfId="11399"/>
    <cellStyle name="Обычный 2 3 2 2 2 2 2 6" xfId="4359"/>
    <cellStyle name="Обычный 2 3 2 2 2 2 2 6 2" xfId="12807"/>
    <cellStyle name="Обычный 2 3 2 2 2 2 2 7" xfId="8583"/>
    <cellStyle name="Обычный 2 3 2 2 2 2 3" xfId="458"/>
    <cellStyle name="Обычный 2 3 2 2 2 2 3 2" xfId="1189"/>
    <cellStyle name="Обычный 2 3 2 2 2 2 3 2 2" xfId="2598"/>
    <cellStyle name="Обычный 2 3 2 2 2 2 3 2 2 2" xfId="6822"/>
    <cellStyle name="Обычный 2 3 2 2 2 2 3 2 2 2 2" xfId="15270"/>
    <cellStyle name="Обычный 2 3 2 2 2 2 3 2 2 3" xfId="11046"/>
    <cellStyle name="Обычный 2 3 2 2 2 2 3 2 3" xfId="4006"/>
    <cellStyle name="Обычный 2 3 2 2 2 2 3 2 3 2" xfId="8230"/>
    <cellStyle name="Обычный 2 3 2 2 2 2 3 2 3 2 2" xfId="16678"/>
    <cellStyle name="Обычный 2 3 2 2 2 2 3 2 3 3" xfId="12454"/>
    <cellStyle name="Обычный 2 3 2 2 2 2 3 2 4" xfId="5414"/>
    <cellStyle name="Обычный 2 3 2 2 2 2 3 2 4 2" xfId="13862"/>
    <cellStyle name="Обычный 2 3 2 2 2 2 3 2 5" xfId="9638"/>
    <cellStyle name="Обычный 2 3 2 2 2 2 3 3" xfId="1894"/>
    <cellStyle name="Обычный 2 3 2 2 2 2 3 3 2" xfId="6118"/>
    <cellStyle name="Обычный 2 3 2 2 2 2 3 3 2 2" xfId="14566"/>
    <cellStyle name="Обычный 2 3 2 2 2 2 3 3 3" xfId="10342"/>
    <cellStyle name="Обычный 2 3 2 2 2 2 3 4" xfId="3302"/>
    <cellStyle name="Обычный 2 3 2 2 2 2 3 4 2" xfId="7526"/>
    <cellStyle name="Обычный 2 3 2 2 2 2 3 4 2 2" xfId="15974"/>
    <cellStyle name="Обычный 2 3 2 2 2 2 3 4 3" xfId="11750"/>
    <cellStyle name="Обычный 2 3 2 2 2 2 3 5" xfId="4710"/>
    <cellStyle name="Обычный 2 3 2 2 2 2 3 5 2" xfId="13158"/>
    <cellStyle name="Обычный 2 3 2 2 2 2 3 6" xfId="8934"/>
    <cellStyle name="Обычный 2 3 2 2 2 2 4" xfId="837"/>
    <cellStyle name="Обычный 2 3 2 2 2 2 4 2" xfId="2246"/>
    <cellStyle name="Обычный 2 3 2 2 2 2 4 2 2" xfId="6470"/>
    <cellStyle name="Обычный 2 3 2 2 2 2 4 2 2 2" xfId="14918"/>
    <cellStyle name="Обычный 2 3 2 2 2 2 4 2 3" xfId="10694"/>
    <cellStyle name="Обычный 2 3 2 2 2 2 4 3" xfId="3654"/>
    <cellStyle name="Обычный 2 3 2 2 2 2 4 3 2" xfId="7878"/>
    <cellStyle name="Обычный 2 3 2 2 2 2 4 3 2 2" xfId="16326"/>
    <cellStyle name="Обычный 2 3 2 2 2 2 4 3 3" xfId="12102"/>
    <cellStyle name="Обычный 2 3 2 2 2 2 4 4" xfId="5062"/>
    <cellStyle name="Обычный 2 3 2 2 2 2 4 4 2" xfId="13510"/>
    <cellStyle name="Обычный 2 3 2 2 2 2 4 5" xfId="9286"/>
    <cellStyle name="Обычный 2 3 2 2 2 2 5" xfId="1542"/>
    <cellStyle name="Обычный 2 3 2 2 2 2 5 2" xfId="5766"/>
    <cellStyle name="Обычный 2 3 2 2 2 2 5 2 2" xfId="14214"/>
    <cellStyle name="Обычный 2 3 2 2 2 2 5 3" xfId="9990"/>
    <cellStyle name="Обычный 2 3 2 2 2 2 6" xfId="2950"/>
    <cellStyle name="Обычный 2 3 2 2 2 2 6 2" xfId="7174"/>
    <cellStyle name="Обычный 2 3 2 2 2 2 6 2 2" xfId="15622"/>
    <cellStyle name="Обычный 2 3 2 2 2 2 6 3" xfId="11398"/>
    <cellStyle name="Обычный 2 3 2 2 2 2 7" xfId="4358"/>
    <cellStyle name="Обычный 2 3 2 2 2 2 7 2" xfId="12806"/>
    <cellStyle name="Обычный 2 3 2 2 2 2 8" xfId="8582"/>
    <cellStyle name="Обычный 2 3 2 2 2 3" xfId="45"/>
    <cellStyle name="Обычный 2 3 2 2 2 3 2" xfId="460"/>
    <cellStyle name="Обычный 2 3 2 2 2 3 2 2" xfId="1191"/>
    <cellStyle name="Обычный 2 3 2 2 2 3 2 2 2" xfId="2600"/>
    <cellStyle name="Обычный 2 3 2 2 2 3 2 2 2 2" xfId="6824"/>
    <cellStyle name="Обычный 2 3 2 2 2 3 2 2 2 2 2" xfId="15272"/>
    <cellStyle name="Обычный 2 3 2 2 2 3 2 2 2 3" xfId="11048"/>
    <cellStyle name="Обычный 2 3 2 2 2 3 2 2 3" xfId="4008"/>
    <cellStyle name="Обычный 2 3 2 2 2 3 2 2 3 2" xfId="8232"/>
    <cellStyle name="Обычный 2 3 2 2 2 3 2 2 3 2 2" xfId="16680"/>
    <cellStyle name="Обычный 2 3 2 2 2 3 2 2 3 3" xfId="12456"/>
    <cellStyle name="Обычный 2 3 2 2 2 3 2 2 4" xfId="5416"/>
    <cellStyle name="Обычный 2 3 2 2 2 3 2 2 4 2" xfId="13864"/>
    <cellStyle name="Обычный 2 3 2 2 2 3 2 2 5" xfId="9640"/>
    <cellStyle name="Обычный 2 3 2 2 2 3 2 3" xfId="1896"/>
    <cellStyle name="Обычный 2 3 2 2 2 3 2 3 2" xfId="6120"/>
    <cellStyle name="Обычный 2 3 2 2 2 3 2 3 2 2" xfId="14568"/>
    <cellStyle name="Обычный 2 3 2 2 2 3 2 3 3" xfId="10344"/>
    <cellStyle name="Обычный 2 3 2 2 2 3 2 4" xfId="3304"/>
    <cellStyle name="Обычный 2 3 2 2 2 3 2 4 2" xfId="7528"/>
    <cellStyle name="Обычный 2 3 2 2 2 3 2 4 2 2" xfId="15976"/>
    <cellStyle name="Обычный 2 3 2 2 2 3 2 4 3" xfId="11752"/>
    <cellStyle name="Обычный 2 3 2 2 2 3 2 5" xfId="4712"/>
    <cellStyle name="Обычный 2 3 2 2 2 3 2 5 2" xfId="13160"/>
    <cellStyle name="Обычный 2 3 2 2 2 3 2 6" xfId="8936"/>
    <cellStyle name="Обычный 2 3 2 2 2 3 3" xfId="839"/>
    <cellStyle name="Обычный 2 3 2 2 2 3 3 2" xfId="2248"/>
    <cellStyle name="Обычный 2 3 2 2 2 3 3 2 2" xfId="6472"/>
    <cellStyle name="Обычный 2 3 2 2 2 3 3 2 2 2" xfId="14920"/>
    <cellStyle name="Обычный 2 3 2 2 2 3 3 2 3" xfId="10696"/>
    <cellStyle name="Обычный 2 3 2 2 2 3 3 3" xfId="3656"/>
    <cellStyle name="Обычный 2 3 2 2 2 3 3 3 2" xfId="7880"/>
    <cellStyle name="Обычный 2 3 2 2 2 3 3 3 2 2" xfId="16328"/>
    <cellStyle name="Обычный 2 3 2 2 2 3 3 3 3" xfId="12104"/>
    <cellStyle name="Обычный 2 3 2 2 2 3 3 4" xfId="5064"/>
    <cellStyle name="Обычный 2 3 2 2 2 3 3 4 2" xfId="13512"/>
    <cellStyle name="Обычный 2 3 2 2 2 3 3 5" xfId="9288"/>
    <cellStyle name="Обычный 2 3 2 2 2 3 4" xfId="1544"/>
    <cellStyle name="Обычный 2 3 2 2 2 3 4 2" xfId="5768"/>
    <cellStyle name="Обычный 2 3 2 2 2 3 4 2 2" xfId="14216"/>
    <cellStyle name="Обычный 2 3 2 2 2 3 4 3" xfId="9992"/>
    <cellStyle name="Обычный 2 3 2 2 2 3 5" xfId="2952"/>
    <cellStyle name="Обычный 2 3 2 2 2 3 5 2" xfId="7176"/>
    <cellStyle name="Обычный 2 3 2 2 2 3 5 2 2" xfId="15624"/>
    <cellStyle name="Обычный 2 3 2 2 2 3 5 3" xfId="11400"/>
    <cellStyle name="Обычный 2 3 2 2 2 3 6" xfId="4360"/>
    <cellStyle name="Обычный 2 3 2 2 2 3 6 2" xfId="12808"/>
    <cellStyle name="Обычный 2 3 2 2 2 3 7" xfId="8584"/>
    <cellStyle name="Обычный 2 3 2 2 2 4" xfId="457"/>
    <cellStyle name="Обычный 2 3 2 2 2 4 2" xfId="1188"/>
    <cellStyle name="Обычный 2 3 2 2 2 4 2 2" xfId="2597"/>
    <cellStyle name="Обычный 2 3 2 2 2 4 2 2 2" xfId="6821"/>
    <cellStyle name="Обычный 2 3 2 2 2 4 2 2 2 2" xfId="15269"/>
    <cellStyle name="Обычный 2 3 2 2 2 4 2 2 3" xfId="11045"/>
    <cellStyle name="Обычный 2 3 2 2 2 4 2 3" xfId="4005"/>
    <cellStyle name="Обычный 2 3 2 2 2 4 2 3 2" xfId="8229"/>
    <cellStyle name="Обычный 2 3 2 2 2 4 2 3 2 2" xfId="16677"/>
    <cellStyle name="Обычный 2 3 2 2 2 4 2 3 3" xfId="12453"/>
    <cellStyle name="Обычный 2 3 2 2 2 4 2 4" xfId="5413"/>
    <cellStyle name="Обычный 2 3 2 2 2 4 2 4 2" xfId="13861"/>
    <cellStyle name="Обычный 2 3 2 2 2 4 2 5" xfId="9637"/>
    <cellStyle name="Обычный 2 3 2 2 2 4 3" xfId="1893"/>
    <cellStyle name="Обычный 2 3 2 2 2 4 3 2" xfId="6117"/>
    <cellStyle name="Обычный 2 3 2 2 2 4 3 2 2" xfId="14565"/>
    <cellStyle name="Обычный 2 3 2 2 2 4 3 3" xfId="10341"/>
    <cellStyle name="Обычный 2 3 2 2 2 4 4" xfId="3301"/>
    <cellStyle name="Обычный 2 3 2 2 2 4 4 2" xfId="7525"/>
    <cellStyle name="Обычный 2 3 2 2 2 4 4 2 2" xfId="15973"/>
    <cellStyle name="Обычный 2 3 2 2 2 4 4 3" xfId="11749"/>
    <cellStyle name="Обычный 2 3 2 2 2 4 5" xfId="4709"/>
    <cellStyle name="Обычный 2 3 2 2 2 4 5 2" xfId="13157"/>
    <cellStyle name="Обычный 2 3 2 2 2 4 6" xfId="8933"/>
    <cellStyle name="Обычный 2 3 2 2 2 5" xfId="836"/>
    <cellStyle name="Обычный 2 3 2 2 2 5 2" xfId="2245"/>
    <cellStyle name="Обычный 2 3 2 2 2 5 2 2" xfId="6469"/>
    <cellStyle name="Обычный 2 3 2 2 2 5 2 2 2" xfId="14917"/>
    <cellStyle name="Обычный 2 3 2 2 2 5 2 3" xfId="10693"/>
    <cellStyle name="Обычный 2 3 2 2 2 5 3" xfId="3653"/>
    <cellStyle name="Обычный 2 3 2 2 2 5 3 2" xfId="7877"/>
    <cellStyle name="Обычный 2 3 2 2 2 5 3 2 2" xfId="16325"/>
    <cellStyle name="Обычный 2 3 2 2 2 5 3 3" xfId="12101"/>
    <cellStyle name="Обычный 2 3 2 2 2 5 4" xfId="5061"/>
    <cellStyle name="Обычный 2 3 2 2 2 5 4 2" xfId="13509"/>
    <cellStyle name="Обычный 2 3 2 2 2 5 5" xfId="9285"/>
    <cellStyle name="Обычный 2 3 2 2 2 6" xfId="1541"/>
    <cellStyle name="Обычный 2 3 2 2 2 6 2" xfId="5765"/>
    <cellStyle name="Обычный 2 3 2 2 2 6 2 2" xfId="14213"/>
    <cellStyle name="Обычный 2 3 2 2 2 6 3" xfId="9989"/>
    <cellStyle name="Обычный 2 3 2 2 2 7" xfId="2949"/>
    <cellStyle name="Обычный 2 3 2 2 2 7 2" xfId="7173"/>
    <cellStyle name="Обычный 2 3 2 2 2 7 2 2" xfId="15621"/>
    <cellStyle name="Обычный 2 3 2 2 2 7 3" xfId="11397"/>
    <cellStyle name="Обычный 2 3 2 2 2 8" xfId="4357"/>
    <cellStyle name="Обычный 2 3 2 2 2 8 2" xfId="12805"/>
    <cellStyle name="Обычный 2 3 2 2 2 9" xfId="8581"/>
    <cellStyle name="Обычный 2 3 2 2 3" xfId="46"/>
    <cellStyle name="Обычный 2 3 2 2 3 2" xfId="47"/>
    <cellStyle name="Обычный 2 3 2 2 3 2 2" xfId="462"/>
    <cellStyle name="Обычный 2 3 2 2 3 2 2 2" xfId="1193"/>
    <cellStyle name="Обычный 2 3 2 2 3 2 2 2 2" xfId="2602"/>
    <cellStyle name="Обычный 2 3 2 2 3 2 2 2 2 2" xfId="6826"/>
    <cellStyle name="Обычный 2 3 2 2 3 2 2 2 2 2 2" xfId="15274"/>
    <cellStyle name="Обычный 2 3 2 2 3 2 2 2 2 3" xfId="11050"/>
    <cellStyle name="Обычный 2 3 2 2 3 2 2 2 3" xfId="4010"/>
    <cellStyle name="Обычный 2 3 2 2 3 2 2 2 3 2" xfId="8234"/>
    <cellStyle name="Обычный 2 3 2 2 3 2 2 2 3 2 2" xfId="16682"/>
    <cellStyle name="Обычный 2 3 2 2 3 2 2 2 3 3" xfId="12458"/>
    <cellStyle name="Обычный 2 3 2 2 3 2 2 2 4" xfId="5418"/>
    <cellStyle name="Обычный 2 3 2 2 3 2 2 2 4 2" xfId="13866"/>
    <cellStyle name="Обычный 2 3 2 2 3 2 2 2 5" xfId="9642"/>
    <cellStyle name="Обычный 2 3 2 2 3 2 2 3" xfId="1898"/>
    <cellStyle name="Обычный 2 3 2 2 3 2 2 3 2" xfId="6122"/>
    <cellStyle name="Обычный 2 3 2 2 3 2 2 3 2 2" xfId="14570"/>
    <cellStyle name="Обычный 2 3 2 2 3 2 2 3 3" xfId="10346"/>
    <cellStyle name="Обычный 2 3 2 2 3 2 2 4" xfId="3306"/>
    <cellStyle name="Обычный 2 3 2 2 3 2 2 4 2" xfId="7530"/>
    <cellStyle name="Обычный 2 3 2 2 3 2 2 4 2 2" xfId="15978"/>
    <cellStyle name="Обычный 2 3 2 2 3 2 2 4 3" xfId="11754"/>
    <cellStyle name="Обычный 2 3 2 2 3 2 2 5" xfId="4714"/>
    <cellStyle name="Обычный 2 3 2 2 3 2 2 5 2" xfId="13162"/>
    <cellStyle name="Обычный 2 3 2 2 3 2 2 6" xfId="8938"/>
    <cellStyle name="Обычный 2 3 2 2 3 2 3" xfId="841"/>
    <cellStyle name="Обычный 2 3 2 2 3 2 3 2" xfId="2250"/>
    <cellStyle name="Обычный 2 3 2 2 3 2 3 2 2" xfId="6474"/>
    <cellStyle name="Обычный 2 3 2 2 3 2 3 2 2 2" xfId="14922"/>
    <cellStyle name="Обычный 2 3 2 2 3 2 3 2 3" xfId="10698"/>
    <cellStyle name="Обычный 2 3 2 2 3 2 3 3" xfId="3658"/>
    <cellStyle name="Обычный 2 3 2 2 3 2 3 3 2" xfId="7882"/>
    <cellStyle name="Обычный 2 3 2 2 3 2 3 3 2 2" xfId="16330"/>
    <cellStyle name="Обычный 2 3 2 2 3 2 3 3 3" xfId="12106"/>
    <cellStyle name="Обычный 2 3 2 2 3 2 3 4" xfId="5066"/>
    <cellStyle name="Обычный 2 3 2 2 3 2 3 4 2" xfId="13514"/>
    <cellStyle name="Обычный 2 3 2 2 3 2 3 5" xfId="9290"/>
    <cellStyle name="Обычный 2 3 2 2 3 2 4" xfId="1546"/>
    <cellStyle name="Обычный 2 3 2 2 3 2 4 2" xfId="5770"/>
    <cellStyle name="Обычный 2 3 2 2 3 2 4 2 2" xfId="14218"/>
    <cellStyle name="Обычный 2 3 2 2 3 2 4 3" xfId="9994"/>
    <cellStyle name="Обычный 2 3 2 2 3 2 5" xfId="2954"/>
    <cellStyle name="Обычный 2 3 2 2 3 2 5 2" xfId="7178"/>
    <cellStyle name="Обычный 2 3 2 2 3 2 5 2 2" xfId="15626"/>
    <cellStyle name="Обычный 2 3 2 2 3 2 5 3" xfId="11402"/>
    <cellStyle name="Обычный 2 3 2 2 3 2 6" xfId="4362"/>
    <cellStyle name="Обычный 2 3 2 2 3 2 6 2" xfId="12810"/>
    <cellStyle name="Обычный 2 3 2 2 3 2 7" xfId="8586"/>
    <cellStyle name="Обычный 2 3 2 2 3 3" xfId="461"/>
    <cellStyle name="Обычный 2 3 2 2 3 3 2" xfId="1192"/>
    <cellStyle name="Обычный 2 3 2 2 3 3 2 2" xfId="2601"/>
    <cellStyle name="Обычный 2 3 2 2 3 3 2 2 2" xfId="6825"/>
    <cellStyle name="Обычный 2 3 2 2 3 3 2 2 2 2" xfId="15273"/>
    <cellStyle name="Обычный 2 3 2 2 3 3 2 2 3" xfId="11049"/>
    <cellStyle name="Обычный 2 3 2 2 3 3 2 3" xfId="4009"/>
    <cellStyle name="Обычный 2 3 2 2 3 3 2 3 2" xfId="8233"/>
    <cellStyle name="Обычный 2 3 2 2 3 3 2 3 2 2" xfId="16681"/>
    <cellStyle name="Обычный 2 3 2 2 3 3 2 3 3" xfId="12457"/>
    <cellStyle name="Обычный 2 3 2 2 3 3 2 4" xfId="5417"/>
    <cellStyle name="Обычный 2 3 2 2 3 3 2 4 2" xfId="13865"/>
    <cellStyle name="Обычный 2 3 2 2 3 3 2 5" xfId="9641"/>
    <cellStyle name="Обычный 2 3 2 2 3 3 3" xfId="1897"/>
    <cellStyle name="Обычный 2 3 2 2 3 3 3 2" xfId="6121"/>
    <cellStyle name="Обычный 2 3 2 2 3 3 3 2 2" xfId="14569"/>
    <cellStyle name="Обычный 2 3 2 2 3 3 3 3" xfId="10345"/>
    <cellStyle name="Обычный 2 3 2 2 3 3 4" xfId="3305"/>
    <cellStyle name="Обычный 2 3 2 2 3 3 4 2" xfId="7529"/>
    <cellStyle name="Обычный 2 3 2 2 3 3 4 2 2" xfId="15977"/>
    <cellStyle name="Обычный 2 3 2 2 3 3 4 3" xfId="11753"/>
    <cellStyle name="Обычный 2 3 2 2 3 3 5" xfId="4713"/>
    <cellStyle name="Обычный 2 3 2 2 3 3 5 2" xfId="13161"/>
    <cellStyle name="Обычный 2 3 2 2 3 3 6" xfId="8937"/>
    <cellStyle name="Обычный 2 3 2 2 3 4" xfId="840"/>
    <cellStyle name="Обычный 2 3 2 2 3 4 2" xfId="2249"/>
    <cellStyle name="Обычный 2 3 2 2 3 4 2 2" xfId="6473"/>
    <cellStyle name="Обычный 2 3 2 2 3 4 2 2 2" xfId="14921"/>
    <cellStyle name="Обычный 2 3 2 2 3 4 2 3" xfId="10697"/>
    <cellStyle name="Обычный 2 3 2 2 3 4 3" xfId="3657"/>
    <cellStyle name="Обычный 2 3 2 2 3 4 3 2" xfId="7881"/>
    <cellStyle name="Обычный 2 3 2 2 3 4 3 2 2" xfId="16329"/>
    <cellStyle name="Обычный 2 3 2 2 3 4 3 3" xfId="12105"/>
    <cellStyle name="Обычный 2 3 2 2 3 4 4" xfId="5065"/>
    <cellStyle name="Обычный 2 3 2 2 3 4 4 2" xfId="13513"/>
    <cellStyle name="Обычный 2 3 2 2 3 4 5" xfId="9289"/>
    <cellStyle name="Обычный 2 3 2 2 3 5" xfId="1545"/>
    <cellStyle name="Обычный 2 3 2 2 3 5 2" xfId="5769"/>
    <cellStyle name="Обычный 2 3 2 2 3 5 2 2" xfId="14217"/>
    <cellStyle name="Обычный 2 3 2 2 3 5 3" xfId="9993"/>
    <cellStyle name="Обычный 2 3 2 2 3 6" xfId="2953"/>
    <cellStyle name="Обычный 2 3 2 2 3 6 2" xfId="7177"/>
    <cellStyle name="Обычный 2 3 2 2 3 6 2 2" xfId="15625"/>
    <cellStyle name="Обычный 2 3 2 2 3 6 3" xfId="11401"/>
    <cellStyle name="Обычный 2 3 2 2 3 7" xfId="4361"/>
    <cellStyle name="Обычный 2 3 2 2 3 7 2" xfId="12809"/>
    <cellStyle name="Обычный 2 3 2 2 3 8" xfId="8585"/>
    <cellStyle name="Обычный 2 3 2 2 4" xfId="48"/>
    <cellStyle name="Обычный 2 3 2 2 4 2" xfId="463"/>
    <cellStyle name="Обычный 2 3 2 2 4 2 2" xfId="1194"/>
    <cellStyle name="Обычный 2 3 2 2 4 2 2 2" xfId="2603"/>
    <cellStyle name="Обычный 2 3 2 2 4 2 2 2 2" xfId="6827"/>
    <cellStyle name="Обычный 2 3 2 2 4 2 2 2 2 2" xfId="15275"/>
    <cellStyle name="Обычный 2 3 2 2 4 2 2 2 3" xfId="11051"/>
    <cellStyle name="Обычный 2 3 2 2 4 2 2 3" xfId="4011"/>
    <cellStyle name="Обычный 2 3 2 2 4 2 2 3 2" xfId="8235"/>
    <cellStyle name="Обычный 2 3 2 2 4 2 2 3 2 2" xfId="16683"/>
    <cellStyle name="Обычный 2 3 2 2 4 2 2 3 3" xfId="12459"/>
    <cellStyle name="Обычный 2 3 2 2 4 2 2 4" xfId="5419"/>
    <cellStyle name="Обычный 2 3 2 2 4 2 2 4 2" xfId="13867"/>
    <cellStyle name="Обычный 2 3 2 2 4 2 2 5" xfId="9643"/>
    <cellStyle name="Обычный 2 3 2 2 4 2 3" xfId="1899"/>
    <cellStyle name="Обычный 2 3 2 2 4 2 3 2" xfId="6123"/>
    <cellStyle name="Обычный 2 3 2 2 4 2 3 2 2" xfId="14571"/>
    <cellStyle name="Обычный 2 3 2 2 4 2 3 3" xfId="10347"/>
    <cellStyle name="Обычный 2 3 2 2 4 2 4" xfId="3307"/>
    <cellStyle name="Обычный 2 3 2 2 4 2 4 2" xfId="7531"/>
    <cellStyle name="Обычный 2 3 2 2 4 2 4 2 2" xfId="15979"/>
    <cellStyle name="Обычный 2 3 2 2 4 2 4 3" xfId="11755"/>
    <cellStyle name="Обычный 2 3 2 2 4 2 5" xfId="4715"/>
    <cellStyle name="Обычный 2 3 2 2 4 2 5 2" xfId="13163"/>
    <cellStyle name="Обычный 2 3 2 2 4 2 6" xfId="8939"/>
    <cellStyle name="Обычный 2 3 2 2 4 3" xfId="842"/>
    <cellStyle name="Обычный 2 3 2 2 4 3 2" xfId="2251"/>
    <cellStyle name="Обычный 2 3 2 2 4 3 2 2" xfId="6475"/>
    <cellStyle name="Обычный 2 3 2 2 4 3 2 2 2" xfId="14923"/>
    <cellStyle name="Обычный 2 3 2 2 4 3 2 3" xfId="10699"/>
    <cellStyle name="Обычный 2 3 2 2 4 3 3" xfId="3659"/>
    <cellStyle name="Обычный 2 3 2 2 4 3 3 2" xfId="7883"/>
    <cellStyle name="Обычный 2 3 2 2 4 3 3 2 2" xfId="16331"/>
    <cellStyle name="Обычный 2 3 2 2 4 3 3 3" xfId="12107"/>
    <cellStyle name="Обычный 2 3 2 2 4 3 4" xfId="5067"/>
    <cellStyle name="Обычный 2 3 2 2 4 3 4 2" xfId="13515"/>
    <cellStyle name="Обычный 2 3 2 2 4 3 5" xfId="9291"/>
    <cellStyle name="Обычный 2 3 2 2 4 4" xfId="1547"/>
    <cellStyle name="Обычный 2 3 2 2 4 4 2" xfId="5771"/>
    <cellStyle name="Обычный 2 3 2 2 4 4 2 2" xfId="14219"/>
    <cellStyle name="Обычный 2 3 2 2 4 4 3" xfId="9995"/>
    <cellStyle name="Обычный 2 3 2 2 4 5" xfId="2955"/>
    <cellStyle name="Обычный 2 3 2 2 4 5 2" xfId="7179"/>
    <cellStyle name="Обычный 2 3 2 2 4 5 2 2" xfId="15627"/>
    <cellStyle name="Обычный 2 3 2 2 4 5 3" xfId="11403"/>
    <cellStyle name="Обычный 2 3 2 2 4 6" xfId="4363"/>
    <cellStyle name="Обычный 2 3 2 2 4 6 2" xfId="12811"/>
    <cellStyle name="Обычный 2 3 2 2 4 7" xfId="8587"/>
    <cellStyle name="Обычный 2 3 2 2 5" xfId="456"/>
    <cellStyle name="Обычный 2 3 2 2 5 2" xfId="1187"/>
    <cellStyle name="Обычный 2 3 2 2 5 2 2" xfId="2596"/>
    <cellStyle name="Обычный 2 3 2 2 5 2 2 2" xfId="6820"/>
    <cellStyle name="Обычный 2 3 2 2 5 2 2 2 2" xfId="15268"/>
    <cellStyle name="Обычный 2 3 2 2 5 2 2 3" xfId="11044"/>
    <cellStyle name="Обычный 2 3 2 2 5 2 3" xfId="4004"/>
    <cellStyle name="Обычный 2 3 2 2 5 2 3 2" xfId="8228"/>
    <cellStyle name="Обычный 2 3 2 2 5 2 3 2 2" xfId="16676"/>
    <cellStyle name="Обычный 2 3 2 2 5 2 3 3" xfId="12452"/>
    <cellStyle name="Обычный 2 3 2 2 5 2 4" xfId="5412"/>
    <cellStyle name="Обычный 2 3 2 2 5 2 4 2" xfId="13860"/>
    <cellStyle name="Обычный 2 3 2 2 5 2 5" xfId="9636"/>
    <cellStyle name="Обычный 2 3 2 2 5 3" xfId="1892"/>
    <cellStyle name="Обычный 2 3 2 2 5 3 2" xfId="6116"/>
    <cellStyle name="Обычный 2 3 2 2 5 3 2 2" xfId="14564"/>
    <cellStyle name="Обычный 2 3 2 2 5 3 3" xfId="10340"/>
    <cellStyle name="Обычный 2 3 2 2 5 4" xfId="3300"/>
    <cellStyle name="Обычный 2 3 2 2 5 4 2" xfId="7524"/>
    <cellStyle name="Обычный 2 3 2 2 5 4 2 2" xfId="15972"/>
    <cellStyle name="Обычный 2 3 2 2 5 4 3" xfId="11748"/>
    <cellStyle name="Обычный 2 3 2 2 5 5" xfId="4708"/>
    <cellStyle name="Обычный 2 3 2 2 5 5 2" xfId="13156"/>
    <cellStyle name="Обычный 2 3 2 2 5 6" xfId="8932"/>
    <cellStyle name="Обычный 2 3 2 2 6" xfId="835"/>
    <cellStyle name="Обычный 2 3 2 2 6 2" xfId="2244"/>
    <cellStyle name="Обычный 2 3 2 2 6 2 2" xfId="6468"/>
    <cellStyle name="Обычный 2 3 2 2 6 2 2 2" xfId="14916"/>
    <cellStyle name="Обычный 2 3 2 2 6 2 3" xfId="10692"/>
    <cellStyle name="Обычный 2 3 2 2 6 3" xfId="3652"/>
    <cellStyle name="Обычный 2 3 2 2 6 3 2" xfId="7876"/>
    <cellStyle name="Обычный 2 3 2 2 6 3 2 2" xfId="16324"/>
    <cellStyle name="Обычный 2 3 2 2 6 3 3" xfId="12100"/>
    <cellStyle name="Обычный 2 3 2 2 6 4" xfId="5060"/>
    <cellStyle name="Обычный 2 3 2 2 6 4 2" xfId="13508"/>
    <cellStyle name="Обычный 2 3 2 2 6 5" xfId="9284"/>
    <cellStyle name="Обычный 2 3 2 2 7" xfId="1540"/>
    <cellStyle name="Обычный 2 3 2 2 7 2" xfId="5764"/>
    <cellStyle name="Обычный 2 3 2 2 7 2 2" xfId="14212"/>
    <cellStyle name="Обычный 2 3 2 2 7 3" xfId="9988"/>
    <cellStyle name="Обычный 2 3 2 2 8" xfId="2948"/>
    <cellStyle name="Обычный 2 3 2 2 8 2" xfId="7172"/>
    <cellStyle name="Обычный 2 3 2 2 8 2 2" xfId="15620"/>
    <cellStyle name="Обычный 2 3 2 2 8 3" xfId="11396"/>
    <cellStyle name="Обычный 2 3 2 2 9" xfId="4356"/>
    <cellStyle name="Обычный 2 3 2 2 9 2" xfId="12804"/>
    <cellStyle name="Обычный 2 3 2 3" xfId="49"/>
    <cellStyle name="Обычный 2 3 2 3 2" xfId="50"/>
    <cellStyle name="Обычный 2 3 2 3 2 2" xfId="51"/>
    <cellStyle name="Обычный 2 3 2 3 2 2 2" xfId="466"/>
    <cellStyle name="Обычный 2 3 2 3 2 2 2 2" xfId="1197"/>
    <cellStyle name="Обычный 2 3 2 3 2 2 2 2 2" xfId="2606"/>
    <cellStyle name="Обычный 2 3 2 3 2 2 2 2 2 2" xfId="6830"/>
    <cellStyle name="Обычный 2 3 2 3 2 2 2 2 2 2 2" xfId="15278"/>
    <cellStyle name="Обычный 2 3 2 3 2 2 2 2 2 3" xfId="11054"/>
    <cellStyle name="Обычный 2 3 2 3 2 2 2 2 3" xfId="4014"/>
    <cellStyle name="Обычный 2 3 2 3 2 2 2 2 3 2" xfId="8238"/>
    <cellStyle name="Обычный 2 3 2 3 2 2 2 2 3 2 2" xfId="16686"/>
    <cellStyle name="Обычный 2 3 2 3 2 2 2 2 3 3" xfId="12462"/>
    <cellStyle name="Обычный 2 3 2 3 2 2 2 2 4" xfId="5422"/>
    <cellStyle name="Обычный 2 3 2 3 2 2 2 2 4 2" xfId="13870"/>
    <cellStyle name="Обычный 2 3 2 3 2 2 2 2 5" xfId="9646"/>
    <cellStyle name="Обычный 2 3 2 3 2 2 2 3" xfId="1902"/>
    <cellStyle name="Обычный 2 3 2 3 2 2 2 3 2" xfId="6126"/>
    <cellStyle name="Обычный 2 3 2 3 2 2 2 3 2 2" xfId="14574"/>
    <cellStyle name="Обычный 2 3 2 3 2 2 2 3 3" xfId="10350"/>
    <cellStyle name="Обычный 2 3 2 3 2 2 2 4" xfId="3310"/>
    <cellStyle name="Обычный 2 3 2 3 2 2 2 4 2" xfId="7534"/>
    <cellStyle name="Обычный 2 3 2 3 2 2 2 4 2 2" xfId="15982"/>
    <cellStyle name="Обычный 2 3 2 3 2 2 2 4 3" xfId="11758"/>
    <cellStyle name="Обычный 2 3 2 3 2 2 2 5" xfId="4718"/>
    <cellStyle name="Обычный 2 3 2 3 2 2 2 5 2" xfId="13166"/>
    <cellStyle name="Обычный 2 3 2 3 2 2 2 6" xfId="8942"/>
    <cellStyle name="Обычный 2 3 2 3 2 2 3" xfId="845"/>
    <cellStyle name="Обычный 2 3 2 3 2 2 3 2" xfId="2254"/>
    <cellStyle name="Обычный 2 3 2 3 2 2 3 2 2" xfId="6478"/>
    <cellStyle name="Обычный 2 3 2 3 2 2 3 2 2 2" xfId="14926"/>
    <cellStyle name="Обычный 2 3 2 3 2 2 3 2 3" xfId="10702"/>
    <cellStyle name="Обычный 2 3 2 3 2 2 3 3" xfId="3662"/>
    <cellStyle name="Обычный 2 3 2 3 2 2 3 3 2" xfId="7886"/>
    <cellStyle name="Обычный 2 3 2 3 2 2 3 3 2 2" xfId="16334"/>
    <cellStyle name="Обычный 2 3 2 3 2 2 3 3 3" xfId="12110"/>
    <cellStyle name="Обычный 2 3 2 3 2 2 3 4" xfId="5070"/>
    <cellStyle name="Обычный 2 3 2 3 2 2 3 4 2" xfId="13518"/>
    <cellStyle name="Обычный 2 3 2 3 2 2 3 5" xfId="9294"/>
    <cellStyle name="Обычный 2 3 2 3 2 2 4" xfId="1550"/>
    <cellStyle name="Обычный 2 3 2 3 2 2 4 2" xfId="5774"/>
    <cellStyle name="Обычный 2 3 2 3 2 2 4 2 2" xfId="14222"/>
    <cellStyle name="Обычный 2 3 2 3 2 2 4 3" xfId="9998"/>
    <cellStyle name="Обычный 2 3 2 3 2 2 5" xfId="2958"/>
    <cellStyle name="Обычный 2 3 2 3 2 2 5 2" xfId="7182"/>
    <cellStyle name="Обычный 2 3 2 3 2 2 5 2 2" xfId="15630"/>
    <cellStyle name="Обычный 2 3 2 3 2 2 5 3" xfId="11406"/>
    <cellStyle name="Обычный 2 3 2 3 2 2 6" xfId="4366"/>
    <cellStyle name="Обычный 2 3 2 3 2 2 6 2" xfId="12814"/>
    <cellStyle name="Обычный 2 3 2 3 2 2 7" xfId="8590"/>
    <cellStyle name="Обычный 2 3 2 3 2 3" xfId="465"/>
    <cellStyle name="Обычный 2 3 2 3 2 3 2" xfId="1196"/>
    <cellStyle name="Обычный 2 3 2 3 2 3 2 2" xfId="2605"/>
    <cellStyle name="Обычный 2 3 2 3 2 3 2 2 2" xfId="6829"/>
    <cellStyle name="Обычный 2 3 2 3 2 3 2 2 2 2" xfId="15277"/>
    <cellStyle name="Обычный 2 3 2 3 2 3 2 2 3" xfId="11053"/>
    <cellStyle name="Обычный 2 3 2 3 2 3 2 3" xfId="4013"/>
    <cellStyle name="Обычный 2 3 2 3 2 3 2 3 2" xfId="8237"/>
    <cellStyle name="Обычный 2 3 2 3 2 3 2 3 2 2" xfId="16685"/>
    <cellStyle name="Обычный 2 3 2 3 2 3 2 3 3" xfId="12461"/>
    <cellStyle name="Обычный 2 3 2 3 2 3 2 4" xfId="5421"/>
    <cellStyle name="Обычный 2 3 2 3 2 3 2 4 2" xfId="13869"/>
    <cellStyle name="Обычный 2 3 2 3 2 3 2 5" xfId="9645"/>
    <cellStyle name="Обычный 2 3 2 3 2 3 3" xfId="1901"/>
    <cellStyle name="Обычный 2 3 2 3 2 3 3 2" xfId="6125"/>
    <cellStyle name="Обычный 2 3 2 3 2 3 3 2 2" xfId="14573"/>
    <cellStyle name="Обычный 2 3 2 3 2 3 3 3" xfId="10349"/>
    <cellStyle name="Обычный 2 3 2 3 2 3 4" xfId="3309"/>
    <cellStyle name="Обычный 2 3 2 3 2 3 4 2" xfId="7533"/>
    <cellStyle name="Обычный 2 3 2 3 2 3 4 2 2" xfId="15981"/>
    <cellStyle name="Обычный 2 3 2 3 2 3 4 3" xfId="11757"/>
    <cellStyle name="Обычный 2 3 2 3 2 3 5" xfId="4717"/>
    <cellStyle name="Обычный 2 3 2 3 2 3 5 2" xfId="13165"/>
    <cellStyle name="Обычный 2 3 2 3 2 3 6" xfId="8941"/>
    <cellStyle name="Обычный 2 3 2 3 2 4" xfId="844"/>
    <cellStyle name="Обычный 2 3 2 3 2 4 2" xfId="2253"/>
    <cellStyle name="Обычный 2 3 2 3 2 4 2 2" xfId="6477"/>
    <cellStyle name="Обычный 2 3 2 3 2 4 2 2 2" xfId="14925"/>
    <cellStyle name="Обычный 2 3 2 3 2 4 2 3" xfId="10701"/>
    <cellStyle name="Обычный 2 3 2 3 2 4 3" xfId="3661"/>
    <cellStyle name="Обычный 2 3 2 3 2 4 3 2" xfId="7885"/>
    <cellStyle name="Обычный 2 3 2 3 2 4 3 2 2" xfId="16333"/>
    <cellStyle name="Обычный 2 3 2 3 2 4 3 3" xfId="12109"/>
    <cellStyle name="Обычный 2 3 2 3 2 4 4" xfId="5069"/>
    <cellStyle name="Обычный 2 3 2 3 2 4 4 2" xfId="13517"/>
    <cellStyle name="Обычный 2 3 2 3 2 4 5" xfId="9293"/>
    <cellStyle name="Обычный 2 3 2 3 2 5" xfId="1549"/>
    <cellStyle name="Обычный 2 3 2 3 2 5 2" xfId="5773"/>
    <cellStyle name="Обычный 2 3 2 3 2 5 2 2" xfId="14221"/>
    <cellStyle name="Обычный 2 3 2 3 2 5 3" xfId="9997"/>
    <cellStyle name="Обычный 2 3 2 3 2 6" xfId="2957"/>
    <cellStyle name="Обычный 2 3 2 3 2 6 2" xfId="7181"/>
    <cellStyle name="Обычный 2 3 2 3 2 6 2 2" xfId="15629"/>
    <cellStyle name="Обычный 2 3 2 3 2 6 3" xfId="11405"/>
    <cellStyle name="Обычный 2 3 2 3 2 7" xfId="4365"/>
    <cellStyle name="Обычный 2 3 2 3 2 7 2" xfId="12813"/>
    <cellStyle name="Обычный 2 3 2 3 2 8" xfId="8589"/>
    <cellStyle name="Обычный 2 3 2 3 3" xfId="52"/>
    <cellStyle name="Обычный 2 3 2 3 3 2" xfId="467"/>
    <cellStyle name="Обычный 2 3 2 3 3 2 2" xfId="1198"/>
    <cellStyle name="Обычный 2 3 2 3 3 2 2 2" xfId="2607"/>
    <cellStyle name="Обычный 2 3 2 3 3 2 2 2 2" xfId="6831"/>
    <cellStyle name="Обычный 2 3 2 3 3 2 2 2 2 2" xfId="15279"/>
    <cellStyle name="Обычный 2 3 2 3 3 2 2 2 3" xfId="11055"/>
    <cellStyle name="Обычный 2 3 2 3 3 2 2 3" xfId="4015"/>
    <cellStyle name="Обычный 2 3 2 3 3 2 2 3 2" xfId="8239"/>
    <cellStyle name="Обычный 2 3 2 3 3 2 2 3 2 2" xfId="16687"/>
    <cellStyle name="Обычный 2 3 2 3 3 2 2 3 3" xfId="12463"/>
    <cellStyle name="Обычный 2 3 2 3 3 2 2 4" xfId="5423"/>
    <cellStyle name="Обычный 2 3 2 3 3 2 2 4 2" xfId="13871"/>
    <cellStyle name="Обычный 2 3 2 3 3 2 2 5" xfId="9647"/>
    <cellStyle name="Обычный 2 3 2 3 3 2 3" xfId="1903"/>
    <cellStyle name="Обычный 2 3 2 3 3 2 3 2" xfId="6127"/>
    <cellStyle name="Обычный 2 3 2 3 3 2 3 2 2" xfId="14575"/>
    <cellStyle name="Обычный 2 3 2 3 3 2 3 3" xfId="10351"/>
    <cellStyle name="Обычный 2 3 2 3 3 2 4" xfId="3311"/>
    <cellStyle name="Обычный 2 3 2 3 3 2 4 2" xfId="7535"/>
    <cellStyle name="Обычный 2 3 2 3 3 2 4 2 2" xfId="15983"/>
    <cellStyle name="Обычный 2 3 2 3 3 2 4 3" xfId="11759"/>
    <cellStyle name="Обычный 2 3 2 3 3 2 5" xfId="4719"/>
    <cellStyle name="Обычный 2 3 2 3 3 2 5 2" xfId="13167"/>
    <cellStyle name="Обычный 2 3 2 3 3 2 6" xfId="8943"/>
    <cellStyle name="Обычный 2 3 2 3 3 3" xfId="846"/>
    <cellStyle name="Обычный 2 3 2 3 3 3 2" xfId="2255"/>
    <cellStyle name="Обычный 2 3 2 3 3 3 2 2" xfId="6479"/>
    <cellStyle name="Обычный 2 3 2 3 3 3 2 2 2" xfId="14927"/>
    <cellStyle name="Обычный 2 3 2 3 3 3 2 3" xfId="10703"/>
    <cellStyle name="Обычный 2 3 2 3 3 3 3" xfId="3663"/>
    <cellStyle name="Обычный 2 3 2 3 3 3 3 2" xfId="7887"/>
    <cellStyle name="Обычный 2 3 2 3 3 3 3 2 2" xfId="16335"/>
    <cellStyle name="Обычный 2 3 2 3 3 3 3 3" xfId="12111"/>
    <cellStyle name="Обычный 2 3 2 3 3 3 4" xfId="5071"/>
    <cellStyle name="Обычный 2 3 2 3 3 3 4 2" xfId="13519"/>
    <cellStyle name="Обычный 2 3 2 3 3 3 5" xfId="9295"/>
    <cellStyle name="Обычный 2 3 2 3 3 4" xfId="1551"/>
    <cellStyle name="Обычный 2 3 2 3 3 4 2" xfId="5775"/>
    <cellStyle name="Обычный 2 3 2 3 3 4 2 2" xfId="14223"/>
    <cellStyle name="Обычный 2 3 2 3 3 4 3" xfId="9999"/>
    <cellStyle name="Обычный 2 3 2 3 3 5" xfId="2959"/>
    <cellStyle name="Обычный 2 3 2 3 3 5 2" xfId="7183"/>
    <cellStyle name="Обычный 2 3 2 3 3 5 2 2" xfId="15631"/>
    <cellStyle name="Обычный 2 3 2 3 3 5 3" xfId="11407"/>
    <cellStyle name="Обычный 2 3 2 3 3 6" xfId="4367"/>
    <cellStyle name="Обычный 2 3 2 3 3 6 2" xfId="12815"/>
    <cellStyle name="Обычный 2 3 2 3 3 7" xfId="8591"/>
    <cellStyle name="Обычный 2 3 2 3 4" xfId="464"/>
    <cellStyle name="Обычный 2 3 2 3 4 2" xfId="1195"/>
    <cellStyle name="Обычный 2 3 2 3 4 2 2" xfId="2604"/>
    <cellStyle name="Обычный 2 3 2 3 4 2 2 2" xfId="6828"/>
    <cellStyle name="Обычный 2 3 2 3 4 2 2 2 2" xfId="15276"/>
    <cellStyle name="Обычный 2 3 2 3 4 2 2 3" xfId="11052"/>
    <cellStyle name="Обычный 2 3 2 3 4 2 3" xfId="4012"/>
    <cellStyle name="Обычный 2 3 2 3 4 2 3 2" xfId="8236"/>
    <cellStyle name="Обычный 2 3 2 3 4 2 3 2 2" xfId="16684"/>
    <cellStyle name="Обычный 2 3 2 3 4 2 3 3" xfId="12460"/>
    <cellStyle name="Обычный 2 3 2 3 4 2 4" xfId="5420"/>
    <cellStyle name="Обычный 2 3 2 3 4 2 4 2" xfId="13868"/>
    <cellStyle name="Обычный 2 3 2 3 4 2 5" xfId="9644"/>
    <cellStyle name="Обычный 2 3 2 3 4 3" xfId="1900"/>
    <cellStyle name="Обычный 2 3 2 3 4 3 2" xfId="6124"/>
    <cellStyle name="Обычный 2 3 2 3 4 3 2 2" xfId="14572"/>
    <cellStyle name="Обычный 2 3 2 3 4 3 3" xfId="10348"/>
    <cellStyle name="Обычный 2 3 2 3 4 4" xfId="3308"/>
    <cellStyle name="Обычный 2 3 2 3 4 4 2" xfId="7532"/>
    <cellStyle name="Обычный 2 3 2 3 4 4 2 2" xfId="15980"/>
    <cellStyle name="Обычный 2 3 2 3 4 4 3" xfId="11756"/>
    <cellStyle name="Обычный 2 3 2 3 4 5" xfId="4716"/>
    <cellStyle name="Обычный 2 3 2 3 4 5 2" xfId="13164"/>
    <cellStyle name="Обычный 2 3 2 3 4 6" xfId="8940"/>
    <cellStyle name="Обычный 2 3 2 3 5" xfId="843"/>
    <cellStyle name="Обычный 2 3 2 3 5 2" xfId="2252"/>
    <cellStyle name="Обычный 2 3 2 3 5 2 2" xfId="6476"/>
    <cellStyle name="Обычный 2 3 2 3 5 2 2 2" xfId="14924"/>
    <cellStyle name="Обычный 2 3 2 3 5 2 3" xfId="10700"/>
    <cellStyle name="Обычный 2 3 2 3 5 3" xfId="3660"/>
    <cellStyle name="Обычный 2 3 2 3 5 3 2" xfId="7884"/>
    <cellStyle name="Обычный 2 3 2 3 5 3 2 2" xfId="16332"/>
    <cellStyle name="Обычный 2 3 2 3 5 3 3" xfId="12108"/>
    <cellStyle name="Обычный 2 3 2 3 5 4" xfId="5068"/>
    <cellStyle name="Обычный 2 3 2 3 5 4 2" xfId="13516"/>
    <cellStyle name="Обычный 2 3 2 3 5 5" xfId="9292"/>
    <cellStyle name="Обычный 2 3 2 3 6" xfId="1548"/>
    <cellStyle name="Обычный 2 3 2 3 6 2" xfId="5772"/>
    <cellStyle name="Обычный 2 3 2 3 6 2 2" xfId="14220"/>
    <cellStyle name="Обычный 2 3 2 3 6 3" xfId="9996"/>
    <cellStyle name="Обычный 2 3 2 3 7" xfId="2956"/>
    <cellStyle name="Обычный 2 3 2 3 7 2" xfId="7180"/>
    <cellStyle name="Обычный 2 3 2 3 7 2 2" xfId="15628"/>
    <cellStyle name="Обычный 2 3 2 3 7 3" xfId="11404"/>
    <cellStyle name="Обычный 2 3 2 3 8" xfId="4364"/>
    <cellStyle name="Обычный 2 3 2 3 8 2" xfId="12812"/>
    <cellStyle name="Обычный 2 3 2 3 9" xfId="8588"/>
    <cellStyle name="Обычный 2 3 2 4" xfId="53"/>
    <cellStyle name="Обычный 2 3 2 4 2" xfId="54"/>
    <cellStyle name="Обычный 2 3 2 4 2 2" xfId="469"/>
    <cellStyle name="Обычный 2 3 2 4 2 2 2" xfId="1200"/>
    <cellStyle name="Обычный 2 3 2 4 2 2 2 2" xfId="2609"/>
    <cellStyle name="Обычный 2 3 2 4 2 2 2 2 2" xfId="6833"/>
    <cellStyle name="Обычный 2 3 2 4 2 2 2 2 2 2" xfId="15281"/>
    <cellStyle name="Обычный 2 3 2 4 2 2 2 2 3" xfId="11057"/>
    <cellStyle name="Обычный 2 3 2 4 2 2 2 3" xfId="4017"/>
    <cellStyle name="Обычный 2 3 2 4 2 2 2 3 2" xfId="8241"/>
    <cellStyle name="Обычный 2 3 2 4 2 2 2 3 2 2" xfId="16689"/>
    <cellStyle name="Обычный 2 3 2 4 2 2 2 3 3" xfId="12465"/>
    <cellStyle name="Обычный 2 3 2 4 2 2 2 4" xfId="5425"/>
    <cellStyle name="Обычный 2 3 2 4 2 2 2 4 2" xfId="13873"/>
    <cellStyle name="Обычный 2 3 2 4 2 2 2 5" xfId="9649"/>
    <cellStyle name="Обычный 2 3 2 4 2 2 3" xfId="1905"/>
    <cellStyle name="Обычный 2 3 2 4 2 2 3 2" xfId="6129"/>
    <cellStyle name="Обычный 2 3 2 4 2 2 3 2 2" xfId="14577"/>
    <cellStyle name="Обычный 2 3 2 4 2 2 3 3" xfId="10353"/>
    <cellStyle name="Обычный 2 3 2 4 2 2 4" xfId="3313"/>
    <cellStyle name="Обычный 2 3 2 4 2 2 4 2" xfId="7537"/>
    <cellStyle name="Обычный 2 3 2 4 2 2 4 2 2" xfId="15985"/>
    <cellStyle name="Обычный 2 3 2 4 2 2 4 3" xfId="11761"/>
    <cellStyle name="Обычный 2 3 2 4 2 2 5" xfId="4721"/>
    <cellStyle name="Обычный 2 3 2 4 2 2 5 2" xfId="13169"/>
    <cellStyle name="Обычный 2 3 2 4 2 2 6" xfId="8945"/>
    <cellStyle name="Обычный 2 3 2 4 2 3" xfId="848"/>
    <cellStyle name="Обычный 2 3 2 4 2 3 2" xfId="2257"/>
    <cellStyle name="Обычный 2 3 2 4 2 3 2 2" xfId="6481"/>
    <cellStyle name="Обычный 2 3 2 4 2 3 2 2 2" xfId="14929"/>
    <cellStyle name="Обычный 2 3 2 4 2 3 2 3" xfId="10705"/>
    <cellStyle name="Обычный 2 3 2 4 2 3 3" xfId="3665"/>
    <cellStyle name="Обычный 2 3 2 4 2 3 3 2" xfId="7889"/>
    <cellStyle name="Обычный 2 3 2 4 2 3 3 2 2" xfId="16337"/>
    <cellStyle name="Обычный 2 3 2 4 2 3 3 3" xfId="12113"/>
    <cellStyle name="Обычный 2 3 2 4 2 3 4" xfId="5073"/>
    <cellStyle name="Обычный 2 3 2 4 2 3 4 2" xfId="13521"/>
    <cellStyle name="Обычный 2 3 2 4 2 3 5" xfId="9297"/>
    <cellStyle name="Обычный 2 3 2 4 2 4" xfId="1553"/>
    <cellStyle name="Обычный 2 3 2 4 2 4 2" xfId="5777"/>
    <cellStyle name="Обычный 2 3 2 4 2 4 2 2" xfId="14225"/>
    <cellStyle name="Обычный 2 3 2 4 2 4 3" xfId="10001"/>
    <cellStyle name="Обычный 2 3 2 4 2 5" xfId="2961"/>
    <cellStyle name="Обычный 2 3 2 4 2 5 2" xfId="7185"/>
    <cellStyle name="Обычный 2 3 2 4 2 5 2 2" xfId="15633"/>
    <cellStyle name="Обычный 2 3 2 4 2 5 3" xfId="11409"/>
    <cellStyle name="Обычный 2 3 2 4 2 6" xfId="4369"/>
    <cellStyle name="Обычный 2 3 2 4 2 6 2" xfId="12817"/>
    <cellStyle name="Обычный 2 3 2 4 2 7" xfId="8593"/>
    <cellStyle name="Обычный 2 3 2 4 3" xfId="468"/>
    <cellStyle name="Обычный 2 3 2 4 3 2" xfId="1199"/>
    <cellStyle name="Обычный 2 3 2 4 3 2 2" xfId="2608"/>
    <cellStyle name="Обычный 2 3 2 4 3 2 2 2" xfId="6832"/>
    <cellStyle name="Обычный 2 3 2 4 3 2 2 2 2" xfId="15280"/>
    <cellStyle name="Обычный 2 3 2 4 3 2 2 3" xfId="11056"/>
    <cellStyle name="Обычный 2 3 2 4 3 2 3" xfId="4016"/>
    <cellStyle name="Обычный 2 3 2 4 3 2 3 2" xfId="8240"/>
    <cellStyle name="Обычный 2 3 2 4 3 2 3 2 2" xfId="16688"/>
    <cellStyle name="Обычный 2 3 2 4 3 2 3 3" xfId="12464"/>
    <cellStyle name="Обычный 2 3 2 4 3 2 4" xfId="5424"/>
    <cellStyle name="Обычный 2 3 2 4 3 2 4 2" xfId="13872"/>
    <cellStyle name="Обычный 2 3 2 4 3 2 5" xfId="9648"/>
    <cellStyle name="Обычный 2 3 2 4 3 3" xfId="1904"/>
    <cellStyle name="Обычный 2 3 2 4 3 3 2" xfId="6128"/>
    <cellStyle name="Обычный 2 3 2 4 3 3 2 2" xfId="14576"/>
    <cellStyle name="Обычный 2 3 2 4 3 3 3" xfId="10352"/>
    <cellStyle name="Обычный 2 3 2 4 3 4" xfId="3312"/>
    <cellStyle name="Обычный 2 3 2 4 3 4 2" xfId="7536"/>
    <cellStyle name="Обычный 2 3 2 4 3 4 2 2" xfId="15984"/>
    <cellStyle name="Обычный 2 3 2 4 3 4 3" xfId="11760"/>
    <cellStyle name="Обычный 2 3 2 4 3 5" xfId="4720"/>
    <cellStyle name="Обычный 2 3 2 4 3 5 2" xfId="13168"/>
    <cellStyle name="Обычный 2 3 2 4 3 6" xfId="8944"/>
    <cellStyle name="Обычный 2 3 2 4 4" xfId="847"/>
    <cellStyle name="Обычный 2 3 2 4 4 2" xfId="2256"/>
    <cellStyle name="Обычный 2 3 2 4 4 2 2" xfId="6480"/>
    <cellStyle name="Обычный 2 3 2 4 4 2 2 2" xfId="14928"/>
    <cellStyle name="Обычный 2 3 2 4 4 2 3" xfId="10704"/>
    <cellStyle name="Обычный 2 3 2 4 4 3" xfId="3664"/>
    <cellStyle name="Обычный 2 3 2 4 4 3 2" xfId="7888"/>
    <cellStyle name="Обычный 2 3 2 4 4 3 2 2" xfId="16336"/>
    <cellStyle name="Обычный 2 3 2 4 4 3 3" xfId="12112"/>
    <cellStyle name="Обычный 2 3 2 4 4 4" xfId="5072"/>
    <cellStyle name="Обычный 2 3 2 4 4 4 2" xfId="13520"/>
    <cellStyle name="Обычный 2 3 2 4 4 5" xfId="9296"/>
    <cellStyle name="Обычный 2 3 2 4 5" xfId="1552"/>
    <cellStyle name="Обычный 2 3 2 4 5 2" xfId="5776"/>
    <cellStyle name="Обычный 2 3 2 4 5 2 2" xfId="14224"/>
    <cellStyle name="Обычный 2 3 2 4 5 3" xfId="10000"/>
    <cellStyle name="Обычный 2 3 2 4 6" xfId="2960"/>
    <cellStyle name="Обычный 2 3 2 4 6 2" xfId="7184"/>
    <cellStyle name="Обычный 2 3 2 4 6 2 2" xfId="15632"/>
    <cellStyle name="Обычный 2 3 2 4 6 3" xfId="11408"/>
    <cellStyle name="Обычный 2 3 2 4 7" xfId="4368"/>
    <cellStyle name="Обычный 2 3 2 4 7 2" xfId="12816"/>
    <cellStyle name="Обычный 2 3 2 4 8" xfId="8592"/>
    <cellStyle name="Обычный 2 3 2 5" xfId="55"/>
    <cellStyle name="Обычный 2 3 2 5 2" xfId="470"/>
    <cellStyle name="Обычный 2 3 2 5 2 2" xfId="1201"/>
    <cellStyle name="Обычный 2 3 2 5 2 2 2" xfId="2610"/>
    <cellStyle name="Обычный 2 3 2 5 2 2 2 2" xfId="6834"/>
    <cellStyle name="Обычный 2 3 2 5 2 2 2 2 2" xfId="15282"/>
    <cellStyle name="Обычный 2 3 2 5 2 2 2 3" xfId="11058"/>
    <cellStyle name="Обычный 2 3 2 5 2 2 3" xfId="4018"/>
    <cellStyle name="Обычный 2 3 2 5 2 2 3 2" xfId="8242"/>
    <cellStyle name="Обычный 2 3 2 5 2 2 3 2 2" xfId="16690"/>
    <cellStyle name="Обычный 2 3 2 5 2 2 3 3" xfId="12466"/>
    <cellStyle name="Обычный 2 3 2 5 2 2 4" xfId="5426"/>
    <cellStyle name="Обычный 2 3 2 5 2 2 4 2" xfId="13874"/>
    <cellStyle name="Обычный 2 3 2 5 2 2 5" xfId="9650"/>
    <cellStyle name="Обычный 2 3 2 5 2 3" xfId="1906"/>
    <cellStyle name="Обычный 2 3 2 5 2 3 2" xfId="6130"/>
    <cellStyle name="Обычный 2 3 2 5 2 3 2 2" xfId="14578"/>
    <cellStyle name="Обычный 2 3 2 5 2 3 3" xfId="10354"/>
    <cellStyle name="Обычный 2 3 2 5 2 4" xfId="3314"/>
    <cellStyle name="Обычный 2 3 2 5 2 4 2" xfId="7538"/>
    <cellStyle name="Обычный 2 3 2 5 2 4 2 2" xfId="15986"/>
    <cellStyle name="Обычный 2 3 2 5 2 4 3" xfId="11762"/>
    <cellStyle name="Обычный 2 3 2 5 2 5" xfId="4722"/>
    <cellStyle name="Обычный 2 3 2 5 2 5 2" xfId="13170"/>
    <cellStyle name="Обычный 2 3 2 5 2 6" xfId="8946"/>
    <cellStyle name="Обычный 2 3 2 5 3" xfId="849"/>
    <cellStyle name="Обычный 2 3 2 5 3 2" xfId="2258"/>
    <cellStyle name="Обычный 2 3 2 5 3 2 2" xfId="6482"/>
    <cellStyle name="Обычный 2 3 2 5 3 2 2 2" xfId="14930"/>
    <cellStyle name="Обычный 2 3 2 5 3 2 3" xfId="10706"/>
    <cellStyle name="Обычный 2 3 2 5 3 3" xfId="3666"/>
    <cellStyle name="Обычный 2 3 2 5 3 3 2" xfId="7890"/>
    <cellStyle name="Обычный 2 3 2 5 3 3 2 2" xfId="16338"/>
    <cellStyle name="Обычный 2 3 2 5 3 3 3" xfId="12114"/>
    <cellStyle name="Обычный 2 3 2 5 3 4" xfId="5074"/>
    <cellStyle name="Обычный 2 3 2 5 3 4 2" xfId="13522"/>
    <cellStyle name="Обычный 2 3 2 5 3 5" xfId="9298"/>
    <cellStyle name="Обычный 2 3 2 5 4" xfId="1554"/>
    <cellStyle name="Обычный 2 3 2 5 4 2" xfId="5778"/>
    <cellStyle name="Обычный 2 3 2 5 4 2 2" xfId="14226"/>
    <cellStyle name="Обычный 2 3 2 5 4 3" xfId="10002"/>
    <cellStyle name="Обычный 2 3 2 5 5" xfId="2962"/>
    <cellStyle name="Обычный 2 3 2 5 5 2" xfId="7186"/>
    <cellStyle name="Обычный 2 3 2 5 5 2 2" xfId="15634"/>
    <cellStyle name="Обычный 2 3 2 5 5 3" xfId="11410"/>
    <cellStyle name="Обычный 2 3 2 5 6" xfId="4370"/>
    <cellStyle name="Обычный 2 3 2 5 6 2" xfId="12818"/>
    <cellStyle name="Обычный 2 3 2 5 7" xfId="8594"/>
    <cellStyle name="Обычный 2 3 2 6" xfId="455"/>
    <cellStyle name="Обычный 2 3 2 6 2" xfId="1186"/>
    <cellStyle name="Обычный 2 3 2 6 2 2" xfId="2595"/>
    <cellStyle name="Обычный 2 3 2 6 2 2 2" xfId="6819"/>
    <cellStyle name="Обычный 2 3 2 6 2 2 2 2" xfId="15267"/>
    <cellStyle name="Обычный 2 3 2 6 2 2 3" xfId="11043"/>
    <cellStyle name="Обычный 2 3 2 6 2 3" xfId="4003"/>
    <cellStyle name="Обычный 2 3 2 6 2 3 2" xfId="8227"/>
    <cellStyle name="Обычный 2 3 2 6 2 3 2 2" xfId="16675"/>
    <cellStyle name="Обычный 2 3 2 6 2 3 3" xfId="12451"/>
    <cellStyle name="Обычный 2 3 2 6 2 4" xfId="5411"/>
    <cellStyle name="Обычный 2 3 2 6 2 4 2" xfId="13859"/>
    <cellStyle name="Обычный 2 3 2 6 2 5" xfId="9635"/>
    <cellStyle name="Обычный 2 3 2 6 3" xfId="1891"/>
    <cellStyle name="Обычный 2 3 2 6 3 2" xfId="6115"/>
    <cellStyle name="Обычный 2 3 2 6 3 2 2" xfId="14563"/>
    <cellStyle name="Обычный 2 3 2 6 3 3" xfId="10339"/>
    <cellStyle name="Обычный 2 3 2 6 4" xfId="3299"/>
    <cellStyle name="Обычный 2 3 2 6 4 2" xfId="7523"/>
    <cellStyle name="Обычный 2 3 2 6 4 2 2" xfId="15971"/>
    <cellStyle name="Обычный 2 3 2 6 4 3" xfId="11747"/>
    <cellStyle name="Обычный 2 3 2 6 5" xfId="4707"/>
    <cellStyle name="Обычный 2 3 2 6 5 2" xfId="13155"/>
    <cellStyle name="Обычный 2 3 2 6 6" xfId="8931"/>
    <cellStyle name="Обычный 2 3 2 7" xfId="834"/>
    <cellStyle name="Обычный 2 3 2 7 2" xfId="2243"/>
    <cellStyle name="Обычный 2 3 2 7 2 2" xfId="6467"/>
    <cellStyle name="Обычный 2 3 2 7 2 2 2" xfId="14915"/>
    <cellStyle name="Обычный 2 3 2 7 2 3" xfId="10691"/>
    <cellStyle name="Обычный 2 3 2 7 3" xfId="3651"/>
    <cellStyle name="Обычный 2 3 2 7 3 2" xfId="7875"/>
    <cellStyle name="Обычный 2 3 2 7 3 2 2" xfId="16323"/>
    <cellStyle name="Обычный 2 3 2 7 3 3" xfId="12099"/>
    <cellStyle name="Обычный 2 3 2 7 4" xfId="5059"/>
    <cellStyle name="Обычный 2 3 2 7 4 2" xfId="13507"/>
    <cellStyle name="Обычный 2 3 2 7 5" xfId="9283"/>
    <cellStyle name="Обычный 2 3 2 8" xfId="1539"/>
    <cellStyle name="Обычный 2 3 2 8 2" xfId="5763"/>
    <cellStyle name="Обычный 2 3 2 8 2 2" xfId="14211"/>
    <cellStyle name="Обычный 2 3 2 8 3" xfId="9987"/>
    <cellStyle name="Обычный 2 3 2 9" xfId="2947"/>
    <cellStyle name="Обычный 2 3 2 9 2" xfId="7171"/>
    <cellStyle name="Обычный 2 3 2 9 2 2" xfId="15619"/>
    <cellStyle name="Обычный 2 3 2 9 3" xfId="11395"/>
    <cellStyle name="Обычный 2 3 2_Отчет за 2015 год" xfId="56"/>
    <cellStyle name="Обычный 2 3 3" xfId="57"/>
    <cellStyle name="Обычный 2 3 3 10" xfId="8595"/>
    <cellStyle name="Обычный 2 3 3 2" xfId="58"/>
    <cellStyle name="Обычный 2 3 3 2 2" xfId="59"/>
    <cellStyle name="Обычный 2 3 3 2 2 2" xfId="60"/>
    <cellStyle name="Обычный 2 3 3 2 2 2 2" xfId="474"/>
    <cellStyle name="Обычный 2 3 3 2 2 2 2 2" xfId="1205"/>
    <cellStyle name="Обычный 2 3 3 2 2 2 2 2 2" xfId="2614"/>
    <cellStyle name="Обычный 2 3 3 2 2 2 2 2 2 2" xfId="6838"/>
    <cellStyle name="Обычный 2 3 3 2 2 2 2 2 2 2 2" xfId="15286"/>
    <cellStyle name="Обычный 2 3 3 2 2 2 2 2 2 3" xfId="11062"/>
    <cellStyle name="Обычный 2 3 3 2 2 2 2 2 3" xfId="4022"/>
    <cellStyle name="Обычный 2 3 3 2 2 2 2 2 3 2" xfId="8246"/>
    <cellStyle name="Обычный 2 3 3 2 2 2 2 2 3 2 2" xfId="16694"/>
    <cellStyle name="Обычный 2 3 3 2 2 2 2 2 3 3" xfId="12470"/>
    <cellStyle name="Обычный 2 3 3 2 2 2 2 2 4" xfId="5430"/>
    <cellStyle name="Обычный 2 3 3 2 2 2 2 2 4 2" xfId="13878"/>
    <cellStyle name="Обычный 2 3 3 2 2 2 2 2 5" xfId="9654"/>
    <cellStyle name="Обычный 2 3 3 2 2 2 2 3" xfId="1910"/>
    <cellStyle name="Обычный 2 3 3 2 2 2 2 3 2" xfId="6134"/>
    <cellStyle name="Обычный 2 3 3 2 2 2 2 3 2 2" xfId="14582"/>
    <cellStyle name="Обычный 2 3 3 2 2 2 2 3 3" xfId="10358"/>
    <cellStyle name="Обычный 2 3 3 2 2 2 2 4" xfId="3318"/>
    <cellStyle name="Обычный 2 3 3 2 2 2 2 4 2" xfId="7542"/>
    <cellStyle name="Обычный 2 3 3 2 2 2 2 4 2 2" xfId="15990"/>
    <cellStyle name="Обычный 2 3 3 2 2 2 2 4 3" xfId="11766"/>
    <cellStyle name="Обычный 2 3 3 2 2 2 2 5" xfId="4726"/>
    <cellStyle name="Обычный 2 3 3 2 2 2 2 5 2" xfId="13174"/>
    <cellStyle name="Обычный 2 3 3 2 2 2 2 6" xfId="8950"/>
    <cellStyle name="Обычный 2 3 3 2 2 2 3" xfId="853"/>
    <cellStyle name="Обычный 2 3 3 2 2 2 3 2" xfId="2262"/>
    <cellStyle name="Обычный 2 3 3 2 2 2 3 2 2" xfId="6486"/>
    <cellStyle name="Обычный 2 3 3 2 2 2 3 2 2 2" xfId="14934"/>
    <cellStyle name="Обычный 2 3 3 2 2 2 3 2 3" xfId="10710"/>
    <cellStyle name="Обычный 2 3 3 2 2 2 3 3" xfId="3670"/>
    <cellStyle name="Обычный 2 3 3 2 2 2 3 3 2" xfId="7894"/>
    <cellStyle name="Обычный 2 3 3 2 2 2 3 3 2 2" xfId="16342"/>
    <cellStyle name="Обычный 2 3 3 2 2 2 3 3 3" xfId="12118"/>
    <cellStyle name="Обычный 2 3 3 2 2 2 3 4" xfId="5078"/>
    <cellStyle name="Обычный 2 3 3 2 2 2 3 4 2" xfId="13526"/>
    <cellStyle name="Обычный 2 3 3 2 2 2 3 5" xfId="9302"/>
    <cellStyle name="Обычный 2 3 3 2 2 2 4" xfId="1558"/>
    <cellStyle name="Обычный 2 3 3 2 2 2 4 2" xfId="5782"/>
    <cellStyle name="Обычный 2 3 3 2 2 2 4 2 2" xfId="14230"/>
    <cellStyle name="Обычный 2 3 3 2 2 2 4 3" xfId="10006"/>
    <cellStyle name="Обычный 2 3 3 2 2 2 5" xfId="2966"/>
    <cellStyle name="Обычный 2 3 3 2 2 2 5 2" xfId="7190"/>
    <cellStyle name="Обычный 2 3 3 2 2 2 5 2 2" xfId="15638"/>
    <cellStyle name="Обычный 2 3 3 2 2 2 5 3" xfId="11414"/>
    <cellStyle name="Обычный 2 3 3 2 2 2 6" xfId="4374"/>
    <cellStyle name="Обычный 2 3 3 2 2 2 6 2" xfId="12822"/>
    <cellStyle name="Обычный 2 3 3 2 2 2 7" xfId="8598"/>
    <cellStyle name="Обычный 2 3 3 2 2 3" xfId="473"/>
    <cellStyle name="Обычный 2 3 3 2 2 3 2" xfId="1204"/>
    <cellStyle name="Обычный 2 3 3 2 2 3 2 2" xfId="2613"/>
    <cellStyle name="Обычный 2 3 3 2 2 3 2 2 2" xfId="6837"/>
    <cellStyle name="Обычный 2 3 3 2 2 3 2 2 2 2" xfId="15285"/>
    <cellStyle name="Обычный 2 3 3 2 2 3 2 2 3" xfId="11061"/>
    <cellStyle name="Обычный 2 3 3 2 2 3 2 3" xfId="4021"/>
    <cellStyle name="Обычный 2 3 3 2 2 3 2 3 2" xfId="8245"/>
    <cellStyle name="Обычный 2 3 3 2 2 3 2 3 2 2" xfId="16693"/>
    <cellStyle name="Обычный 2 3 3 2 2 3 2 3 3" xfId="12469"/>
    <cellStyle name="Обычный 2 3 3 2 2 3 2 4" xfId="5429"/>
    <cellStyle name="Обычный 2 3 3 2 2 3 2 4 2" xfId="13877"/>
    <cellStyle name="Обычный 2 3 3 2 2 3 2 5" xfId="9653"/>
    <cellStyle name="Обычный 2 3 3 2 2 3 3" xfId="1909"/>
    <cellStyle name="Обычный 2 3 3 2 2 3 3 2" xfId="6133"/>
    <cellStyle name="Обычный 2 3 3 2 2 3 3 2 2" xfId="14581"/>
    <cellStyle name="Обычный 2 3 3 2 2 3 3 3" xfId="10357"/>
    <cellStyle name="Обычный 2 3 3 2 2 3 4" xfId="3317"/>
    <cellStyle name="Обычный 2 3 3 2 2 3 4 2" xfId="7541"/>
    <cellStyle name="Обычный 2 3 3 2 2 3 4 2 2" xfId="15989"/>
    <cellStyle name="Обычный 2 3 3 2 2 3 4 3" xfId="11765"/>
    <cellStyle name="Обычный 2 3 3 2 2 3 5" xfId="4725"/>
    <cellStyle name="Обычный 2 3 3 2 2 3 5 2" xfId="13173"/>
    <cellStyle name="Обычный 2 3 3 2 2 3 6" xfId="8949"/>
    <cellStyle name="Обычный 2 3 3 2 2 4" xfId="852"/>
    <cellStyle name="Обычный 2 3 3 2 2 4 2" xfId="2261"/>
    <cellStyle name="Обычный 2 3 3 2 2 4 2 2" xfId="6485"/>
    <cellStyle name="Обычный 2 3 3 2 2 4 2 2 2" xfId="14933"/>
    <cellStyle name="Обычный 2 3 3 2 2 4 2 3" xfId="10709"/>
    <cellStyle name="Обычный 2 3 3 2 2 4 3" xfId="3669"/>
    <cellStyle name="Обычный 2 3 3 2 2 4 3 2" xfId="7893"/>
    <cellStyle name="Обычный 2 3 3 2 2 4 3 2 2" xfId="16341"/>
    <cellStyle name="Обычный 2 3 3 2 2 4 3 3" xfId="12117"/>
    <cellStyle name="Обычный 2 3 3 2 2 4 4" xfId="5077"/>
    <cellStyle name="Обычный 2 3 3 2 2 4 4 2" xfId="13525"/>
    <cellStyle name="Обычный 2 3 3 2 2 4 5" xfId="9301"/>
    <cellStyle name="Обычный 2 3 3 2 2 5" xfId="1557"/>
    <cellStyle name="Обычный 2 3 3 2 2 5 2" xfId="5781"/>
    <cellStyle name="Обычный 2 3 3 2 2 5 2 2" xfId="14229"/>
    <cellStyle name="Обычный 2 3 3 2 2 5 3" xfId="10005"/>
    <cellStyle name="Обычный 2 3 3 2 2 6" xfId="2965"/>
    <cellStyle name="Обычный 2 3 3 2 2 6 2" xfId="7189"/>
    <cellStyle name="Обычный 2 3 3 2 2 6 2 2" xfId="15637"/>
    <cellStyle name="Обычный 2 3 3 2 2 6 3" xfId="11413"/>
    <cellStyle name="Обычный 2 3 3 2 2 7" xfId="4373"/>
    <cellStyle name="Обычный 2 3 3 2 2 7 2" xfId="12821"/>
    <cellStyle name="Обычный 2 3 3 2 2 8" xfId="8597"/>
    <cellStyle name="Обычный 2 3 3 2 3" xfId="61"/>
    <cellStyle name="Обычный 2 3 3 2 3 2" xfId="475"/>
    <cellStyle name="Обычный 2 3 3 2 3 2 2" xfId="1206"/>
    <cellStyle name="Обычный 2 3 3 2 3 2 2 2" xfId="2615"/>
    <cellStyle name="Обычный 2 3 3 2 3 2 2 2 2" xfId="6839"/>
    <cellStyle name="Обычный 2 3 3 2 3 2 2 2 2 2" xfId="15287"/>
    <cellStyle name="Обычный 2 3 3 2 3 2 2 2 3" xfId="11063"/>
    <cellStyle name="Обычный 2 3 3 2 3 2 2 3" xfId="4023"/>
    <cellStyle name="Обычный 2 3 3 2 3 2 2 3 2" xfId="8247"/>
    <cellStyle name="Обычный 2 3 3 2 3 2 2 3 2 2" xfId="16695"/>
    <cellStyle name="Обычный 2 3 3 2 3 2 2 3 3" xfId="12471"/>
    <cellStyle name="Обычный 2 3 3 2 3 2 2 4" xfId="5431"/>
    <cellStyle name="Обычный 2 3 3 2 3 2 2 4 2" xfId="13879"/>
    <cellStyle name="Обычный 2 3 3 2 3 2 2 5" xfId="9655"/>
    <cellStyle name="Обычный 2 3 3 2 3 2 3" xfId="1911"/>
    <cellStyle name="Обычный 2 3 3 2 3 2 3 2" xfId="6135"/>
    <cellStyle name="Обычный 2 3 3 2 3 2 3 2 2" xfId="14583"/>
    <cellStyle name="Обычный 2 3 3 2 3 2 3 3" xfId="10359"/>
    <cellStyle name="Обычный 2 3 3 2 3 2 4" xfId="3319"/>
    <cellStyle name="Обычный 2 3 3 2 3 2 4 2" xfId="7543"/>
    <cellStyle name="Обычный 2 3 3 2 3 2 4 2 2" xfId="15991"/>
    <cellStyle name="Обычный 2 3 3 2 3 2 4 3" xfId="11767"/>
    <cellStyle name="Обычный 2 3 3 2 3 2 5" xfId="4727"/>
    <cellStyle name="Обычный 2 3 3 2 3 2 5 2" xfId="13175"/>
    <cellStyle name="Обычный 2 3 3 2 3 2 6" xfId="8951"/>
    <cellStyle name="Обычный 2 3 3 2 3 3" xfId="854"/>
    <cellStyle name="Обычный 2 3 3 2 3 3 2" xfId="2263"/>
    <cellStyle name="Обычный 2 3 3 2 3 3 2 2" xfId="6487"/>
    <cellStyle name="Обычный 2 3 3 2 3 3 2 2 2" xfId="14935"/>
    <cellStyle name="Обычный 2 3 3 2 3 3 2 3" xfId="10711"/>
    <cellStyle name="Обычный 2 3 3 2 3 3 3" xfId="3671"/>
    <cellStyle name="Обычный 2 3 3 2 3 3 3 2" xfId="7895"/>
    <cellStyle name="Обычный 2 3 3 2 3 3 3 2 2" xfId="16343"/>
    <cellStyle name="Обычный 2 3 3 2 3 3 3 3" xfId="12119"/>
    <cellStyle name="Обычный 2 3 3 2 3 3 4" xfId="5079"/>
    <cellStyle name="Обычный 2 3 3 2 3 3 4 2" xfId="13527"/>
    <cellStyle name="Обычный 2 3 3 2 3 3 5" xfId="9303"/>
    <cellStyle name="Обычный 2 3 3 2 3 4" xfId="1559"/>
    <cellStyle name="Обычный 2 3 3 2 3 4 2" xfId="5783"/>
    <cellStyle name="Обычный 2 3 3 2 3 4 2 2" xfId="14231"/>
    <cellStyle name="Обычный 2 3 3 2 3 4 3" xfId="10007"/>
    <cellStyle name="Обычный 2 3 3 2 3 5" xfId="2967"/>
    <cellStyle name="Обычный 2 3 3 2 3 5 2" xfId="7191"/>
    <cellStyle name="Обычный 2 3 3 2 3 5 2 2" xfId="15639"/>
    <cellStyle name="Обычный 2 3 3 2 3 5 3" xfId="11415"/>
    <cellStyle name="Обычный 2 3 3 2 3 6" xfId="4375"/>
    <cellStyle name="Обычный 2 3 3 2 3 6 2" xfId="12823"/>
    <cellStyle name="Обычный 2 3 3 2 3 7" xfId="8599"/>
    <cellStyle name="Обычный 2 3 3 2 4" xfId="472"/>
    <cellStyle name="Обычный 2 3 3 2 4 2" xfId="1203"/>
    <cellStyle name="Обычный 2 3 3 2 4 2 2" xfId="2612"/>
    <cellStyle name="Обычный 2 3 3 2 4 2 2 2" xfId="6836"/>
    <cellStyle name="Обычный 2 3 3 2 4 2 2 2 2" xfId="15284"/>
    <cellStyle name="Обычный 2 3 3 2 4 2 2 3" xfId="11060"/>
    <cellStyle name="Обычный 2 3 3 2 4 2 3" xfId="4020"/>
    <cellStyle name="Обычный 2 3 3 2 4 2 3 2" xfId="8244"/>
    <cellStyle name="Обычный 2 3 3 2 4 2 3 2 2" xfId="16692"/>
    <cellStyle name="Обычный 2 3 3 2 4 2 3 3" xfId="12468"/>
    <cellStyle name="Обычный 2 3 3 2 4 2 4" xfId="5428"/>
    <cellStyle name="Обычный 2 3 3 2 4 2 4 2" xfId="13876"/>
    <cellStyle name="Обычный 2 3 3 2 4 2 5" xfId="9652"/>
    <cellStyle name="Обычный 2 3 3 2 4 3" xfId="1908"/>
    <cellStyle name="Обычный 2 3 3 2 4 3 2" xfId="6132"/>
    <cellStyle name="Обычный 2 3 3 2 4 3 2 2" xfId="14580"/>
    <cellStyle name="Обычный 2 3 3 2 4 3 3" xfId="10356"/>
    <cellStyle name="Обычный 2 3 3 2 4 4" xfId="3316"/>
    <cellStyle name="Обычный 2 3 3 2 4 4 2" xfId="7540"/>
    <cellStyle name="Обычный 2 3 3 2 4 4 2 2" xfId="15988"/>
    <cellStyle name="Обычный 2 3 3 2 4 4 3" xfId="11764"/>
    <cellStyle name="Обычный 2 3 3 2 4 5" xfId="4724"/>
    <cellStyle name="Обычный 2 3 3 2 4 5 2" xfId="13172"/>
    <cellStyle name="Обычный 2 3 3 2 4 6" xfId="8948"/>
    <cellStyle name="Обычный 2 3 3 2 5" xfId="851"/>
    <cellStyle name="Обычный 2 3 3 2 5 2" xfId="2260"/>
    <cellStyle name="Обычный 2 3 3 2 5 2 2" xfId="6484"/>
    <cellStyle name="Обычный 2 3 3 2 5 2 2 2" xfId="14932"/>
    <cellStyle name="Обычный 2 3 3 2 5 2 3" xfId="10708"/>
    <cellStyle name="Обычный 2 3 3 2 5 3" xfId="3668"/>
    <cellStyle name="Обычный 2 3 3 2 5 3 2" xfId="7892"/>
    <cellStyle name="Обычный 2 3 3 2 5 3 2 2" xfId="16340"/>
    <cellStyle name="Обычный 2 3 3 2 5 3 3" xfId="12116"/>
    <cellStyle name="Обычный 2 3 3 2 5 4" xfId="5076"/>
    <cellStyle name="Обычный 2 3 3 2 5 4 2" xfId="13524"/>
    <cellStyle name="Обычный 2 3 3 2 5 5" xfId="9300"/>
    <cellStyle name="Обычный 2 3 3 2 6" xfId="1556"/>
    <cellStyle name="Обычный 2 3 3 2 6 2" xfId="5780"/>
    <cellStyle name="Обычный 2 3 3 2 6 2 2" xfId="14228"/>
    <cellStyle name="Обычный 2 3 3 2 6 3" xfId="10004"/>
    <cellStyle name="Обычный 2 3 3 2 7" xfId="2964"/>
    <cellStyle name="Обычный 2 3 3 2 7 2" xfId="7188"/>
    <cellStyle name="Обычный 2 3 3 2 7 2 2" xfId="15636"/>
    <cellStyle name="Обычный 2 3 3 2 7 3" xfId="11412"/>
    <cellStyle name="Обычный 2 3 3 2 8" xfId="4372"/>
    <cellStyle name="Обычный 2 3 3 2 8 2" xfId="12820"/>
    <cellStyle name="Обычный 2 3 3 2 9" xfId="8596"/>
    <cellStyle name="Обычный 2 3 3 3" xfId="62"/>
    <cellStyle name="Обычный 2 3 3 3 2" xfId="63"/>
    <cellStyle name="Обычный 2 3 3 3 2 2" xfId="477"/>
    <cellStyle name="Обычный 2 3 3 3 2 2 2" xfId="1208"/>
    <cellStyle name="Обычный 2 3 3 3 2 2 2 2" xfId="2617"/>
    <cellStyle name="Обычный 2 3 3 3 2 2 2 2 2" xfId="6841"/>
    <cellStyle name="Обычный 2 3 3 3 2 2 2 2 2 2" xfId="15289"/>
    <cellStyle name="Обычный 2 3 3 3 2 2 2 2 3" xfId="11065"/>
    <cellStyle name="Обычный 2 3 3 3 2 2 2 3" xfId="4025"/>
    <cellStyle name="Обычный 2 3 3 3 2 2 2 3 2" xfId="8249"/>
    <cellStyle name="Обычный 2 3 3 3 2 2 2 3 2 2" xfId="16697"/>
    <cellStyle name="Обычный 2 3 3 3 2 2 2 3 3" xfId="12473"/>
    <cellStyle name="Обычный 2 3 3 3 2 2 2 4" xfId="5433"/>
    <cellStyle name="Обычный 2 3 3 3 2 2 2 4 2" xfId="13881"/>
    <cellStyle name="Обычный 2 3 3 3 2 2 2 5" xfId="9657"/>
    <cellStyle name="Обычный 2 3 3 3 2 2 3" xfId="1913"/>
    <cellStyle name="Обычный 2 3 3 3 2 2 3 2" xfId="6137"/>
    <cellStyle name="Обычный 2 3 3 3 2 2 3 2 2" xfId="14585"/>
    <cellStyle name="Обычный 2 3 3 3 2 2 3 3" xfId="10361"/>
    <cellStyle name="Обычный 2 3 3 3 2 2 4" xfId="3321"/>
    <cellStyle name="Обычный 2 3 3 3 2 2 4 2" xfId="7545"/>
    <cellStyle name="Обычный 2 3 3 3 2 2 4 2 2" xfId="15993"/>
    <cellStyle name="Обычный 2 3 3 3 2 2 4 3" xfId="11769"/>
    <cellStyle name="Обычный 2 3 3 3 2 2 5" xfId="4729"/>
    <cellStyle name="Обычный 2 3 3 3 2 2 5 2" xfId="13177"/>
    <cellStyle name="Обычный 2 3 3 3 2 2 6" xfId="8953"/>
    <cellStyle name="Обычный 2 3 3 3 2 3" xfId="856"/>
    <cellStyle name="Обычный 2 3 3 3 2 3 2" xfId="2265"/>
    <cellStyle name="Обычный 2 3 3 3 2 3 2 2" xfId="6489"/>
    <cellStyle name="Обычный 2 3 3 3 2 3 2 2 2" xfId="14937"/>
    <cellStyle name="Обычный 2 3 3 3 2 3 2 3" xfId="10713"/>
    <cellStyle name="Обычный 2 3 3 3 2 3 3" xfId="3673"/>
    <cellStyle name="Обычный 2 3 3 3 2 3 3 2" xfId="7897"/>
    <cellStyle name="Обычный 2 3 3 3 2 3 3 2 2" xfId="16345"/>
    <cellStyle name="Обычный 2 3 3 3 2 3 3 3" xfId="12121"/>
    <cellStyle name="Обычный 2 3 3 3 2 3 4" xfId="5081"/>
    <cellStyle name="Обычный 2 3 3 3 2 3 4 2" xfId="13529"/>
    <cellStyle name="Обычный 2 3 3 3 2 3 5" xfId="9305"/>
    <cellStyle name="Обычный 2 3 3 3 2 4" xfId="1561"/>
    <cellStyle name="Обычный 2 3 3 3 2 4 2" xfId="5785"/>
    <cellStyle name="Обычный 2 3 3 3 2 4 2 2" xfId="14233"/>
    <cellStyle name="Обычный 2 3 3 3 2 4 3" xfId="10009"/>
    <cellStyle name="Обычный 2 3 3 3 2 5" xfId="2969"/>
    <cellStyle name="Обычный 2 3 3 3 2 5 2" xfId="7193"/>
    <cellStyle name="Обычный 2 3 3 3 2 5 2 2" xfId="15641"/>
    <cellStyle name="Обычный 2 3 3 3 2 5 3" xfId="11417"/>
    <cellStyle name="Обычный 2 3 3 3 2 6" xfId="4377"/>
    <cellStyle name="Обычный 2 3 3 3 2 6 2" xfId="12825"/>
    <cellStyle name="Обычный 2 3 3 3 2 7" xfId="8601"/>
    <cellStyle name="Обычный 2 3 3 3 3" xfId="476"/>
    <cellStyle name="Обычный 2 3 3 3 3 2" xfId="1207"/>
    <cellStyle name="Обычный 2 3 3 3 3 2 2" xfId="2616"/>
    <cellStyle name="Обычный 2 3 3 3 3 2 2 2" xfId="6840"/>
    <cellStyle name="Обычный 2 3 3 3 3 2 2 2 2" xfId="15288"/>
    <cellStyle name="Обычный 2 3 3 3 3 2 2 3" xfId="11064"/>
    <cellStyle name="Обычный 2 3 3 3 3 2 3" xfId="4024"/>
    <cellStyle name="Обычный 2 3 3 3 3 2 3 2" xfId="8248"/>
    <cellStyle name="Обычный 2 3 3 3 3 2 3 2 2" xfId="16696"/>
    <cellStyle name="Обычный 2 3 3 3 3 2 3 3" xfId="12472"/>
    <cellStyle name="Обычный 2 3 3 3 3 2 4" xfId="5432"/>
    <cellStyle name="Обычный 2 3 3 3 3 2 4 2" xfId="13880"/>
    <cellStyle name="Обычный 2 3 3 3 3 2 5" xfId="9656"/>
    <cellStyle name="Обычный 2 3 3 3 3 3" xfId="1912"/>
    <cellStyle name="Обычный 2 3 3 3 3 3 2" xfId="6136"/>
    <cellStyle name="Обычный 2 3 3 3 3 3 2 2" xfId="14584"/>
    <cellStyle name="Обычный 2 3 3 3 3 3 3" xfId="10360"/>
    <cellStyle name="Обычный 2 3 3 3 3 4" xfId="3320"/>
    <cellStyle name="Обычный 2 3 3 3 3 4 2" xfId="7544"/>
    <cellStyle name="Обычный 2 3 3 3 3 4 2 2" xfId="15992"/>
    <cellStyle name="Обычный 2 3 3 3 3 4 3" xfId="11768"/>
    <cellStyle name="Обычный 2 3 3 3 3 5" xfId="4728"/>
    <cellStyle name="Обычный 2 3 3 3 3 5 2" xfId="13176"/>
    <cellStyle name="Обычный 2 3 3 3 3 6" xfId="8952"/>
    <cellStyle name="Обычный 2 3 3 3 4" xfId="855"/>
    <cellStyle name="Обычный 2 3 3 3 4 2" xfId="2264"/>
    <cellStyle name="Обычный 2 3 3 3 4 2 2" xfId="6488"/>
    <cellStyle name="Обычный 2 3 3 3 4 2 2 2" xfId="14936"/>
    <cellStyle name="Обычный 2 3 3 3 4 2 3" xfId="10712"/>
    <cellStyle name="Обычный 2 3 3 3 4 3" xfId="3672"/>
    <cellStyle name="Обычный 2 3 3 3 4 3 2" xfId="7896"/>
    <cellStyle name="Обычный 2 3 3 3 4 3 2 2" xfId="16344"/>
    <cellStyle name="Обычный 2 3 3 3 4 3 3" xfId="12120"/>
    <cellStyle name="Обычный 2 3 3 3 4 4" xfId="5080"/>
    <cellStyle name="Обычный 2 3 3 3 4 4 2" xfId="13528"/>
    <cellStyle name="Обычный 2 3 3 3 4 5" xfId="9304"/>
    <cellStyle name="Обычный 2 3 3 3 5" xfId="1560"/>
    <cellStyle name="Обычный 2 3 3 3 5 2" xfId="5784"/>
    <cellStyle name="Обычный 2 3 3 3 5 2 2" xfId="14232"/>
    <cellStyle name="Обычный 2 3 3 3 5 3" xfId="10008"/>
    <cellStyle name="Обычный 2 3 3 3 6" xfId="2968"/>
    <cellStyle name="Обычный 2 3 3 3 6 2" xfId="7192"/>
    <cellStyle name="Обычный 2 3 3 3 6 2 2" xfId="15640"/>
    <cellStyle name="Обычный 2 3 3 3 6 3" xfId="11416"/>
    <cellStyle name="Обычный 2 3 3 3 7" xfId="4376"/>
    <cellStyle name="Обычный 2 3 3 3 7 2" xfId="12824"/>
    <cellStyle name="Обычный 2 3 3 3 8" xfId="8600"/>
    <cellStyle name="Обычный 2 3 3 4" xfId="64"/>
    <cellStyle name="Обычный 2 3 3 4 2" xfId="478"/>
    <cellStyle name="Обычный 2 3 3 4 2 2" xfId="1209"/>
    <cellStyle name="Обычный 2 3 3 4 2 2 2" xfId="2618"/>
    <cellStyle name="Обычный 2 3 3 4 2 2 2 2" xfId="6842"/>
    <cellStyle name="Обычный 2 3 3 4 2 2 2 2 2" xfId="15290"/>
    <cellStyle name="Обычный 2 3 3 4 2 2 2 3" xfId="11066"/>
    <cellStyle name="Обычный 2 3 3 4 2 2 3" xfId="4026"/>
    <cellStyle name="Обычный 2 3 3 4 2 2 3 2" xfId="8250"/>
    <cellStyle name="Обычный 2 3 3 4 2 2 3 2 2" xfId="16698"/>
    <cellStyle name="Обычный 2 3 3 4 2 2 3 3" xfId="12474"/>
    <cellStyle name="Обычный 2 3 3 4 2 2 4" xfId="5434"/>
    <cellStyle name="Обычный 2 3 3 4 2 2 4 2" xfId="13882"/>
    <cellStyle name="Обычный 2 3 3 4 2 2 5" xfId="9658"/>
    <cellStyle name="Обычный 2 3 3 4 2 3" xfId="1914"/>
    <cellStyle name="Обычный 2 3 3 4 2 3 2" xfId="6138"/>
    <cellStyle name="Обычный 2 3 3 4 2 3 2 2" xfId="14586"/>
    <cellStyle name="Обычный 2 3 3 4 2 3 3" xfId="10362"/>
    <cellStyle name="Обычный 2 3 3 4 2 4" xfId="3322"/>
    <cellStyle name="Обычный 2 3 3 4 2 4 2" xfId="7546"/>
    <cellStyle name="Обычный 2 3 3 4 2 4 2 2" xfId="15994"/>
    <cellStyle name="Обычный 2 3 3 4 2 4 3" xfId="11770"/>
    <cellStyle name="Обычный 2 3 3 4 2 5" xfId="4730"/>
    <cellStyle name="Обычный 2 3 3 4 2 5 2" xfId="13178"/>
    <cellStyle name="Обычный 2 3 3 4 2 6" xfId="8954"/>
    <cellStyle name="Обычный 2 3 3 4 3" xfId="857"/>
    <cellStyle name="Обычный 2 3 3 4 3 2" xfId="2266"/>
    <cellStyle name="Обычный 2 3 3 4 3 2 2" xfId="6490"/>
    <cellStyle name="Обычный 2 3 3 4 3 2 2 2" xfId="14938"/>
    <cellStyle name="Обычный 2 3 3 4 3 2 3" xfId="10714"/>
    <cellStyle name="Обычный 2 3 3 4 3 3" xfId="3674"/>
    <cellStyle name="Обычный 2 3 3 4 3 3 2" xfId="7898"/>
    <cellStyle name="Обычный 2 3 3 4 3 3 2 2" xfId="16346"/>
    <cellStyle name="Обычный 2 3 3 4 3 3 3" xfId="12122"/>
    <cellStyle name="Обычный 2 3 3 4 3 4" xfId="5082"/>
    <cellStyle name="Обычный 2 3 3 4 3 4 2" xfId="13530"/>
    <cellStyle name="Обычный 2 3 3 4 3 5" xfId="9306"/>
    <cellStyle name="Обычный 2 3 3 4 4" xfId="1562"/>
    <cellStyle name="Обычный 2 3 3 4 4 2" xfId="5786"/>
    <cellStyle name="Обычный 2 3 3 4 4 2 2" xfId="14234"/>
    <cellStyle name="Обычный 2 3 3 4 4 3" xfId="10010"/>
    <cellStyle name="Обычный 2 3 3 4 5" xfId="2970"/>
    <cellStyle name="Обычный 2 3 3 4 5 2" xfId="7194"/>
    <cellStyle name="Обычный 2 3 3 4 5 2 2" xfId="15642"/>
    <cellStyle name="Обычный 2 3 3 4 5 3" xfId="11418"/>
    <cellStyle name="Обычный 2 3 3 4 6" xfId="4378"/>
    <cellStyle name="Обычный 2 3 3 4 6 2" xfId="12826"/>
    <cellStyle name="Обычный 2 3 3 4 7" xfId="8602"/>
    <cellStyle name="Обычный 2 3 3 5" xfId="471"/>
    <cellStyle name="Обычный 2 3 3 5 2" xfId="1202"/>
    <cellStyle name="Обычный 2 3 3 5 2 2" xfId="2611"/>
    <cellStyle name="Обычный 2 3 3 5 2 2 2" xfId="6835"/>
    <cellStyle name="Обычный 2 3 3 5 2 2 2 2" xfId="15283"/>
    <cellStyle name="Обычный 2 3 3 5 2 2 3" xfId="11059"/>
    <cellStyle name="Обычный 2 3 3 5 2 3" xfId="4019"/>
    <cellStyle name="Обычный 2 3 3 5 2 3 2" xfId="8243"/>
    <cellStyle name="Обычный 2 3 3 5 2 3 2 2" xfId="16691"/>
    <cellStyle name="Обычный 2 3 3 5 2 3 3" xfId="12467"/>
    <cellStyle name="Обычный 2 3 3 5 2 4" xfId="5427"/>
    <cellStyle name="Обычный 2 3 3 5 2 4 2" xfId="13875"/>
    <cellStyle name="Обычный 2 3 3 5 2 5" xfId="9651"/>
    <cellStyle name="Обычный 2 3 3 5 3" xfId="1907"/>
    <cellStyle name="Обычный 2 3 3 5 3 2" xfId="6131"/>
    <cellStyle name="Обычный 2 3 3 5 3 2 2" xfId="14579"/>
    <cellStyle name="Обычный 2 3 3 5 3 3" xfId="10355"/>
    <cellStyle name="Обычный 2 3 3 5 4" xfId="3315"/>
    <cellStyle name="Обычный 2 3 3 5 4 2" xfId="7539"/>
    <cellStyle name="Обычный 2 3 3 5 4 2 2" xfId="15987"/>
    <cellStyle name="Обычный 2 3 3 5 4 3" xfId="11763"/>
    <cellStyle name="Обычный 2 3 3 5 5" xfId="4723"/>
    <cellStyle name="Обычный 2 3 3 5 5 2" xfId="13171"/>
    <cellStyle name="Обычный 2 3 3 5 6" xfId="8947"/>
    <cellStyle name="Обычный 2 3 3 6" xfId="850"/>
    <cellStyle name="Обычный 2 3 3 6 2" xfId="2259"/>
    <cellStyle name="Обычный 2 3 3 6 2 2" xfId="6483"/>
    <cellStyle name="Обычный 2 3 3 6 2 2 2" xfId="14931"/>
    <cellStyle name="Обычный 2 3 3 6 2 3" xfId="10707"/>
    <cellStyle name="Обычный 2 3 3 6 3" xfId="3667"/>
    <cellStyle name="Обычный 2 3 3 6 3 2" xfId="7891"/>
    <cellStyle name="Обычный 2 3 3 6 3 2 2" xfId="16339"/>
    <cellStyle name="Обычный 2 3 3 6 3 3" xfId="12115"/>
    <cellStyle name="Обычный 2 3 3 6 4" xfId="5075"/>
    <cellStyle name="Обычный 2 3 3 6 4 2" xfId="13523"/>
    <cellStyle name="Обычный 2 3 3 6 5" xfId="9299"/>
    <cellStyle name="Обычный 2 3 3 7" xfId="1555"/>
    <cellStyle name="Обычный 2 3 3 7 2" xfId="5779"/>
    <cellStyle name="Обычный 2 3 3 7 2 2" xfId="14227"/>
    <cellStyle name="Обычный 2 3 3 7 3" xfId="10003"/>
    <cellStyle name="Обычный 2 3 3 8" xfId="2963"/>
    <cellStyle name="Обычный 2 3 3 8 2" xfId="7187"/>
    <cellStyle name="Обычный 2 3 3 8 2 2" xfId="15635"/>
    <cellStyle name="Обычный 2 3 3 8 3" xfId="11411"/>
    <cellStyle name="Обычный 2 3 3 9" xfId="4371"/>
    <cellStyle name="Обычный 2 3 3 9 2" xfId="12819"/>
    <cellStyle name="Обычный 2 3 4" xfId="65"/>
    <cellStyle name="Обычный 2 3 4 2" xfId="66"/>
    <cellStyle name="Обычный 2 3 4 2 2" xfId="67"/>
    <cellStyle name="Обычный 2 3 4 2 2 2" xfId="481"/>
    <cellStyle name="Обычный 2 3 4 2 2 2 2" xfId="1212"/>
    <cellStyle name="Обычный 2 3 4 2 2 2 2 2" xfId="2621"/>
    <cellStyle name="Обычный 2 3 4 2 2 2 2 2 2" xfId="6845"/>
    <cellStyle name="Обычный 2 3 4 2 2 2 2 2 2 2" xfId="15293"/>
    <cellStyle name="Обычный 2 3 4 2 2 2 2 2 3" xfId="11069"/>
    <cellStyle name="Обычный 2 3 4 2 2 2 2 3" xfId="4029"/>
    <cellStyle name="Обычный 2 3 4 2 2 2 2 3 2" xfId="8253"/>
    <cellStyle name="Обычный 2 3 4 2 2 2 2 3 2 2" xfId="16701"/>
    <cellStyle name="Обычный 2 3 4 2 2 2 2 3 3" xfId="12477"/>
    <cellStyle name="Обычный 2 3 4 2 2 2 2 4" xfId="5437"/>
    <cellStyle name="Обычный 2 3 4 2 2 2 2 4 2" xfId="13885"/>
    <cellStyle name="Обычный 2 3 4 2 2 2 2 5" xfId="9661"/>
    <cellStyle name="Обычный 2 3 4 2 2 2 3" xfId="1917"/>
    <cellStyle name="Обычный 2 3 4 2 2 2 3 2" xfId="6141"/>
    <cellStyle name="Обычный 2 3 4 2 2 2 3 2 2" xfId="14589"/>
    <cellStyle name="Обычный 2 3 4 2 2 2 3 3" xfId="10365"/>
    <cellStyle name="Обычный 2 3 4 2 2 2 4" xfId="3325"/>
    <cellStyle name="Обычный 2 3 4 2 2 2 4 2" xfId="7549"/>
    <cellStyle name="Обычный 2 3 4 2 2 2 4 2 2" xfId="15997"/>
    <cellStyle name="Обычный 2 3 4 2 2 2 4 3" xfId="11773"/>
    <cellStyle name="Обычный 2 3 4 2 2 2 5" xfId="4733"/>
    <cellStyle name="Обычный 2 3 4 2 2 2 5 2" xfId="13181"/>
    <cellStyle name="Обычный 2 3 4 2 2 2 6" xfId="8957"/>
    <cellStyle name="Обычный 2 3 4 2 2 3" xfId="860"/>
    <cellStyle name="Обычный 2 3 4 2 2 3 2" xfId="2269"/>
    <cellStyle name="Обычный 2 3 4 2 2 3 2 2" xfId="6493"/>
    <cellStyle name="Обычный 2 3 4 2 2 3 2 2 2" xfId="14941"/>
    <cellStyle name="Обычный 2 3 4 2 2 3 2 3" xfId="10717"/>
    <cellStyle name="Обычный 2 3 4 2 2 3 3" xfId="3677"/>
    <cellStyle name="Обычный 2 3 4 2 2 3 3 2" xfId="7901"/>
    <cellStyle name="Обычный 2 3 4 2 2 3 3 2 2" xfId="16349"/>
    <cellStyle name="Обычный 2 3 4 2 2 3 3 3" xfId="12125"/>
    <cellStyle name="Обычный 2 3 4 2 2 3 4" xfId="5085"/>
    <cellStyle name="Обычный 2 3 4 2 2 3 4 2" xfId="13533"/>
    <cellStyle name="Обычный 2 3 4 2 2 3 5" xfId="9309"/>
    <cellStyle name="Обычный 2 3 4 2 2 4" xfId="1565"/>
    <cellStyle name="Обычный 2 3 4 2 2 4 2" xfId="5789"/>
    <cellStyle name="Обычный 2 3 4 2 2 4 2 2" xfId="14237"/>
    <cellStyle name="Обычный 2 3 4 2 2 4 3" xfId="10013"/>
    <cellStyle name="Обычный 2 3 4 2 2 5" xfId="2973"/>
    <cellStyle name="Обычный 2 3 4 2 2 5 2" xfId="7197"/>
    <cellStyle name="Обычный 2 3 4 2 2 5 2 2" xfId="15645"/>
    <cellStyle name="Обычный 2 3 4 2 2 5 3" xfId="11421"/>
    <cellStyle name="Обычный 2 3 4 2 2 6" xfId="4381"/>
    <cellStyle name="Обычный 2 3 4 2 2 6 2" xfId="12829"/>
    <cellStyle name="Обычный 2 3 4 2 2 7" xfId="8605"/>
    <cellStyle name="Обычный 2 3 4 2 3" xfId="480"/>
    <cellStyle name="Обычный 2 3 4 2 3 2" xfId="1211"/>
    <cellStyle name="Обычный 2 3 4 2 3 2 2" xfId="2620"/>
    <cellStyle name="Обычный 2 3 4 2 3 2 2 2" xfId="6844"/>
    <cellStyle name="Обычный 2 3 4 2 3 2 2 2 2" xfId="15292"/>
    <cellStyle name="Обычный 2 3 4 2 3 2 2 3" xfId="11068"/>
    <cellStyle name="Обычный 2 3 4 2 3 2 3" xfId="4028"/>
    <cellStyle name="Обычный 2 3 4 2 3 2 3 2" xfId="8252"/>
    <cellStyle name="Обычный 2 3 4 2 3 2 3 2 2" xfId="16700"/>
    <cellStyle name="Обычный 2 3 4 2 3 2 3 3" xfId="12476"/>
    <cellStyle name="Обычный 2 3 4 2 3 2 4" xfId="5436"/>
    <cellStyle name="Обычный 2 3 4 2 3 2 4 2" xfId="13884"/>
    <cellStyle name="Обычный 2 3 4 2 3 2 5" xfId="9660"/>
    <cellStyle name="Обычный 2 3 4 2 3 3" xfId="1916"/>
    <cellStyle name="Обычный 2 3 4 2 3 3 2" xfId="6140"/>
    <cellStyle name="Обычный 2 3 4 2 3 3 2 2" xfId="14588"/>
    <cellStyle name="Обычный 2 3 4 2 3 3 3" xfId="10364"/>
    <cellStyle name="Обычный 2 3 4 2 3 4" xfId="3324"/>
    <cellStyle name="Обычный 2 3 4 2 3 4 2" xfId="7548"/>
    <cellStyle name="Обычный 2 3 4 2 3 4 2 2" xfId="15996"/>
    <cellStyle name="Обычный 2 3 4 2 3 4 3" xfId="11772"/>
    <cellStyle name="Обычный 2 3 4 2 3 5" xfId="4732"/>
    <cellStyle name="Обычный 2 3 4 2 3 5 2" xfId="13180"/>
    <cellStyle name="Обычный 2 3 4 2 3 6" xfId="8956"/>
    <cellStyle name="Обычный 2 3 4 2 4" xfId="859"/>
    <cellStyle name="Обычный 2 3 4 2 4 2" xfId="2268"/>
    <cellStyle name="Обычный 2 3 4 2 4 2 2" xfId="6492"/>
    <cellStyle name="Обычный 2 3 4 2 4 2 2 2" xfId="14940"/>
    <cellStyle name="Обычный 2 3 4 2 4 2 3" xfId="10716"/>
    <cellStyle name="Обычный 2 3 4 2 4 3" xfId="3676"/>
    <cellStyle name="Обычный 2 3 4 2 4 3 2" xfId="7900"/>
    <cellStyle name="Обычный 2 3 4 2 4 3 2 2" xfId="16348"/>
    <cellStyle name="Обычный 2 3 4 2 4 3 3" xfId="12124"/>
    <cellStyle name="Обычный 2 3 4 2 4 4" xfId="5084"/>
    <cellStyle name="Обычный 2 3 4 2 4 4 2" xfId="13532"/>
    <cellStyle name="Обычный 2 3 4 2 4 5" xfId="9308"/>
    <cellStyle name="Обычный 2 3 4 2 5" xfId="1564"/>
    <cellStyle name="Обычный 2 3 4 2 5 2" xfId="5788"/>
    <cellStyle name="Обычный 2 3 4 2 5 2 2" xfId="14236"/>
    <cellStyle name="Обычный 2 3 4 2 5 3" xfId="10012"/>
    <cellStyle name="Обычный 2 3 4 2 6" xfId="2972"/>
    <cellStyle name="Обычный 2 3 4 2 6 2" xfId="7196"/>
    <cellStyle name="Обычный 2 3 4 2 6 2 2" xfId="15644"/>
    <cellStyle name="Обычный 2 3 4 2 6 3" xfId="11420"/>
    <cellStyle name="Обычный 2 3 4 2 7" xfId="4380"/>
    <cellStyle name="Обычный 2 3 4 2 7 2" xfId="12828"/>
    <cellStyle name="Обычный 2 3 4 2 8" xfId="8604"/>
    <cellStyle name="Обычный 2 3 4 3" xfId="68"/>
    <cellStyle name="Обычный 2 3 4 3 2" xfId="482"/>
    <cellStyle name="Обычный 2 3 4 3 2 2" xfId="1213"/>
    <cellStyle name="Обычный 2 3 4 3 2 2 2" xfId="2622"/>
    <cellStyle name="Обычный 2 3 4 3 2 2 2 2" xfId="6846"/>
    <cellStyle name="Обычный 2 3 4 3 2 2 2 2 2" xfId="15294"/>
    <cellStyle name="Обычный 2 3 4 3 2 2 2 3" xfId="11070"/>
    <cellStyle name="Обычный 2 3 4 3 2 2 3" xfId="4030"/>
    <cellStyle name="Обычный 2 3 4 3 2 2 3 2" xfId="8254"/>
    <cellStyle name="Обычный 2 3 4 3 2 2 3 2 2" xfId="16702"/>
    <cellStyle name="Обычный 2 3 4 3 2 2 3 3" xfId="12478"/>
    <cellStyle name="Обычный 2 3 4 3 2 2 4" xfId="5438"/>
    <cellStyle name="Обычный 2 3 4 3 2 2 4 2" xfId="13886"/>
    <cellStyle name="Обычный 2 3 4 3 2 2 5" xfId="9662"/>
    <cellStyle name="Обычный 2 3 4 3 2 3" xfId="1918"/>
    <cellStyle name="Обычный 2 3 4 3 2 3 2" xfId="6142"/>
    <cellStyle name="Обычный 2 3 4 3 2 3 2 2" xfId="14590"/>
    <cellStyle name="Обычный 2 3 4 3 2 3 3" xfId="10366"/>
    <cellStyle name="Обычный 2 3 4 3 2 4" xfId="3326"/>
    <cellStyle name="Обычный 2 3 4 3 2 4 2" xfId="7550"/>
    <cellStyle name="Обычный 2 3 4 3 2 4 2 2" xfId="15998"/>
    <cellStyle name="Обычный 2 3 4 3 2 4 3" xfId="11774"/>
    <cellStyle name="Обычный 2 3 4 3 2 5" xfId="4734"/>
    <cellStyle name="Обычный 2 3 4 3 2 5 2" xfId="13182"/>
    <cellStyle name="Обычный 2 3 4 3 2 6" xfId="8958"/>
    <cellStyle name="Обычный 2 3 4 3 3" xfId="861"/>
    <cellStyle name="Обычный 2 3 4 3 3 2" xfId="2270"/>
    <cellStyle name="Обычный 2 3 4 3 3 2 2" xfId="6494"/>
    <cellStyle name="Обычный 2 3 4 3 3 2 2 2" xfId="14942"/>
    <cellStyle name="Обычный 2 3 4 3 3 2 3" xfId="10718"/>
    <cellStyle name="Обычный 2 3 4 3 3 3" xfId="3678"/>
    <cellStyle name="Обычный 2 3 4 3 3 3 2" xfId="7902"/>
    <cellStyle name="Обычный 2 3 4 3 3 3 2 2" xfId="16350"/>
    <cellStyle name="Обычный 2 3 4 3 3 3 3" xfId="12126"/>
    <cellStyle name="Обычный 2 3 4 3 3 4" xfId="5086"/>
    <cellStyle name="Обычный 2 3 4 3 3 4 2" xfId="13534"/>
    <cellStyle name="Обычный 2 3 4 3 3 5" xfId="9310"/>
    <cellStyle name="Обычный 2 3 4 3 4" xfId="1566"/>
    <cellStyle name="Обычный 2 3 4 3 4 2" xfId="5790"/>
    <cellStyle name="Обычный 2 3 4 3 4 2 2" xfId="14238"/>
    <cellStyle name="Обычный 2 3 4 3 4 3" xfId="10014"/>
    <cellStyle name="Обычный 2 3 4 3 5" xfId="2974"/>
    <cellStyle name="Обычный 2 3 4 3 5 2" xfId="7198"/>
    <cellStyle name="Обычный 2 3 4 3 5 2 2" xfId="15646"/>
    <cellStyle name="Обычный 2 3 4 3 5 3" xfId="11422"/>
    <cellStyle name="Обычный 2 3 4 3 6" xfId="4382"/>
    <cellStyle name="Обычный 2 3 4 3 6 2" xfId="12830"/>
    <cellStyle name="Обычный 2 3 4 3 7" xfId="8606"/>
    <cellStyle name="Обычный 2 3 4 4" xfId="479"/>
    <cellStyle name="Обычный 2 3 4 4 2" xfId="1210"/>
    <cellStyle name="Обычный 2 3 4 4 2 2" xfId="2619"/>
    <cellStyle name="Обычный 2 3 4 4 2 2 2" xfId="6843"/>
    <cellStyle name="Обычный 2 3 4 4 2 2 2 2" xfId="15291"/>
    <cellStyle name="Обычный 2 3 4 4 2 2 3" xfId="11067"/>
    <cellStyle name="Обычный 2 3 4 4 2 3" xfId="4027"/>
    <cellStyle name="Обычный 2 3 4 4 2 3 2" xfId="8251"/>
    <cellStyle name="Обычный 2 3 4 4 2 3 2 2" xfId="16699"/>
    <cellStyle name="Обычный 2 3 4 4 2 3 3" xfId="12475"/>
    <cellStyle name="Обычный 2 3 4 4 2 4" xfId="5435"/>
    <cellStyle name="Обычный 2 3 4 4 2 4 2" xfId="13883"/>
    <cellStyle name="Обычный 2 3 4 4 2 5" xfId="9659"/>
    <cellStyle name="Обычный 2 3 4 4 3" xfId="1915"/>
    <cellStyle name="Обычный 2 3 4 4 3 2" xfId="6139"/>
    <cellStyle name="Обычный 2 3 4 4 3 2 2" xfId="14587"/>
    <cellStyle name="Обычный 2 3 4 4 3 3" xfId="10363"/>
    <cellStyle name="Обычный 2 3 4 4 4" xfId="3323"/>
    <cellStyle name="Обычный 2 3 4 4 4 2" xfId="7547"/>
    <cellStyle name="Обычный 2 3 4 4 4 2 2" xfId="15995"/>
    <cellStyle name="Обычный 2 3 4 4 4 3" xfId="11771"/>
    <cellStyle name="Обычный 2 3 4 4 5" xfId="4731"/>
    <cellStyle name="Обычный 2 3 4 4 5 2" xfId="13179"/>
    <cellStyle name="Обычный 2 3 4 4 6" xfId="8955"/>
    <cellStyle name="Обычный 2 3 4 5" xfId="858"/>
    <cellStyle name="Обычный 2 3 4 5 2" xfId="2267"/>
    <cellStyle name="Обычный 2 3 4 5 2 2" xfId="6491"/>
    <cellStyle name="Обычный 2 3 4 5 2 2 2" xfId="14939"/>
    <cellStyle name="Обычный 2 3 4 5 2 3" xfId="10715"/>
    <cellStyle name="Обычный 2 3 4 5 3" xfId="3675"/>
    <cellStyle name="Обычный 2 3 4 5 3 2" xfId="7899"/>
    <cellStyle name="Обычный 2 3 4 5 3 2 2" xfId="16347"/>
    <cellStyle name="Обычный 2 3 4 5 3 3" xfId="12123"/>
    <cellStyle name="Обычный 2 3 4 5 4" xfId="5083"/>
    <cellStyle name="Обычный 2 3 4 5 4 2" xfId="13531"/>
    <cellStyle name="Обычный 2 3 4 5 5" xfId="9307"/>
    <cellStyle name="Обычный 2 3 4 6" xfId="1563"/>
    <cellStyle name="Обычный 2 3 4 6 2" xfId="5787"/>
    <cellStyle name="Обычный 2 3 4 6 2 2" xfId="14235"/>
    <cellStyle name="Обычный 2 3 4 6 3" xfId="10011"/>
    <cellStyle name="Обычный 2 3 4 7" xfId="2971"/>
    <cellStyle name="Обычный 2 3 4 7 2" xfId="7195"/>
    <cellStyle name="Обычный 2 3 4 7 2 2" xfId="15643"/>
    <cellStyle name="Обычный 2 3 4 7 3" xfId="11419"/>
    <cellStyle name="Обычный 2 3 4 8" xfId="4379"/>
    <cellStyle name="Обычный 2 3 4 8 2" xfId="12827"/>
    <cellStyle name="Обычный 2 3 4 9" xfId="8603"/>
    <cellStyle name="Обычный 2 3 5" xfId="69"/>
    <cellStyle name="Обычный 2 3 5 2" xfId="70"/>
    <cellStyle name="Обычный 2 3 5 2 2" xfId="484"/>
    <cellStyle name="Обычный 2 3 5 2 2 2" xfId="1215"/>
    <cellStyle name="Обычный 2 3 5 2 2 2 2" xfId="2624"/>
    <cellStyle name="Обычный 2 3 5 2 2 2 2 2" xfId="6848"/>
    <cellStyle name="Обычный 2 3 5 2 2 2 2 2 2" xfId="15296"/>
    <cellStyle name="Обычный 2 3 5 2 2 2 2 3" xfId="11072"/>
    <cellStyle name="Обычный 2 3 5 2 2 2 3" xfId="4032"/>
    <cellStyle name="Обычный 2 3 5 2 2 2 3 2" xfId="8256"/>
    <cellStyle name="Обычный 2 3 5 2 2 2 3 2 2" xfId="16704"/>
    <cellStyle name="Обычный 2 3 5 2 2 2 3 3" xfId="12480"/>
    <cellStyle name="Обычный 2 3 5 2 2 2 4" xfId="5440"/>
    <cellStyle name="Обычный 2 3 5 2 2 2 4 2" xfId="13888"/>
    <cellStyle name="Обычный 2 3 5 2 2 2 5" xfId="9664"/>
    <cellStyle name="Обычный 2 3 5 2 2 3" xfId="1920"/>
    <cellStyle name="Обычный 2 3 5 2 2 3 2" xfId="6144"/>
    <cellStyle name="Обычный 2 3 5 2 2 3 2 2" xfId="14592"/>
    <cellStyle name="Обычный 2 3 5 2 2 3 3" xfId="10368"/>
    <cellStyle name="Обычный 2 3 5 2 2 4" xfId="3328"/>
    <cellStyle name="Обычный 2 3 5 2 2 4 2" xfId="7552"/>
    <cellStyle name="Обычный 2 3 5 2 2 4 2 2" xfId="16000"/>
    <cellStyle name="Обычный 2 3 5 2 2 4 3" xfId="11776"/>
    <cellStyle name="Обычный 2 3 5 2 2 5" xfId="4736"/>
    <cellStyle name="Обычный 2 3 5 2 2 5 2" xfId="13184"/>
    <cellStyle name="Обычный 2 3 5 2 2 6" xfId="8960"/>
    <cellStyle name="Обычный 2 3 5 2 3" xfId="863"/>
    <cellStyle name="Обычный 2 3 5 2 3 2" xfId="2272"/>
    <cellStyle name="Обычный 2 3 5 2 3 2 2" xfId="6496"/>
    <cellStyle name="Обычный 2 3 5 2 3 2 2 2" xfId="14944"/>
    <cellStyle name="Обычный 2 3 5 2 3 2 3" xfId="10720"/>
    <cellStyle name="Обычный 2 3 5 2 3 3" xfId="3680"/>
    <cellStyle name="Обычный 2 3 5 2 3 3 2" xfId="7904"/>
    <cellStyle name="Обычный 2 3 5 2 3 3 2 2" xfId="16352"/>
    <cellStyle name="Обычный 2 3 5 2 3 3 3" xfId="12128"/>
    <cellStyle name="Обычный 2 3 5 2 3 4" xfId="5088"/>
    <cellStyle name="Обычный 2 3 5 2 3 4 2" xfId="13536"/>
    <cellStyle name="Обычный 2 3 5 2 3 5" xfId="9312"/>
    <cellStyle name="Обычный 2 3 5 2 4" xfId="1568"/>
    <cellStyle name="Обычный 2 3 5 2 4 2" xfId="5792"/>
    <cellStyle name="Обычный 2 3 5 2 4 2 2" xfId="14240"/>
    <cellStyle name="Обычный 2 3 5 2 4 3" xfId="10016"/>
    <cellStyle name="Обычный 2 3 5 2 5" xfId="2976"/>
    <cellStyle name="Обычный 2 3 5 2 5 2" xfId="7200"/>
    <cellStyle name="Обычный 2 3 5 2 5 2 2" xfId="15648"/>
    <cellStyle name="Обычный 2 3 5 2 5 3" xfId="11424"/>
    <cellStyle name="Обычный 2 3 5 2 6" xfId="4384"/>
    <cellStyle name="Обычный 2 3 5 2 6 2" xfId="12832"/>
    <cellStyle name="Обычный 2 3 5 2 7" xfId="8608"/>
    <cellStyle name="Обычный 2 3 5 3" xfId="483"/>
    <cellStyle name="Обычный 2 3 5 3 2" xfId="1214"/>
    <cellStyle name="Обычный 2 3 5 3 2 2" xfId="2623"/>
    <cellStyle name="Обычный 2 3 5 3 2 2 2" xfId="6847"/>
    <cellStyle name="Обычный 2 3 5 3 2 2 2 2" xfId="15295"/>
    <cellStyle name="Обычный 2 3 5 3 2 2 3" xfId="11071"/>
    <cellStyle name="Обычный 2 3 5 3 2 3" xfId="4031"/>
    <cellStyle name="Обычный 2 3 5 3 2 3 2" xfId="8255"/>
    <cellStyle name="Обычный 2 3 5 3 2 3 2 2" xfId="16703"/>
    <cellStyle name="Обычный 2 3 5 3 2 3 3" xfId="12479"/>
    <cellStyle name="Обычный 2 3 5 3 2 4" xfId="5439"/>
    <cellStyle name="Обычный 2 3 5 3 2 4 2" xfId="13887"/>
    <cellStyle name="Обычный 2 3 5 3 2 5" xfId="9663"/>
    <cellStyle name="Обычный 2 3 5 3 3" xfId="1919"/>
    <cellStyle name="Обычный 2 3 5 3 3 2" xfId="6143"/>
    <cellStyle name="Обычный 2 3 5 3 3 2 2" xfId="14591"/>
    <cellStyle name="Обычный 2 3 5 3 3 3" xfId="10367"/>
    <cellStyle name="Обычный 2 3 5 3 4" xfId="3327"/>
    <cellStyle name="Обычный 2 3 5 3 4 2" xfId="7551"/>
    <cellStyle name="Обычный 2 3 5 3 4 2 2" xfId="15999"/>
    <cellStyle name="Обычный 2 3 5 3 4 3" xfId="11775"/>
    <cellStyle name="Обычный 2 3 5 3 5" xfId="4735"/>
    <cellStyle name="Обычный 2 3 5 3 5 2" xfId="13183"/>
    <cellStyle name="Обычный 2 3 5 3 6" xfId="8959"/>
    <cellStyle name="Обычный 2 3 5 4" xfId="862"/>
    <cellStyle name="Обычный 2 3 5 4 2" xfId="2271"/>
    <cellStyle name="Обычный 2 3 5 4 2 2" xfId="6495"/>
    <cellStyle name="Обычный 2 3 5 4 2 2 2" xfId="14943"/>
    <cellStyle name="Обычный 2 3 5 4 2 3" xfId="10719"/>
    <cellStyle name="Обычный 2 3 5 4 3" xfId="3679"/>
    <cellStyle name="Обычный 2 3 5 4 3 2" xfId="7903"/>
    <cellStyle name="Обычный 2 3 5 4 3 2 2" xfId="16351"/>
    <cellStyle name="Обычный 2 3 5 4 3 3" xfId="12127"/>
    <cellStyle name="Обычный 2 3 5 4 4" xfId="5087"/>
    <cellStyle name="Обычный 2 3 5 4 4 2" xfId="13535"/>
    <cellStyle name="Обычный 2 3 5 4 5" xfId="9311"/>
    <cellStyle name="Обычный 2 3 5 5" xfId="1567"/>
    <cellStyle name="Обычный 2 3 5 5 2" xfId="5791"/>
    <cellStyle name="Обычный 2 3 5 5 2 2" xfId="14239"/>
    <cellStyle name="Обычный 2 3 5 5 3" xfId="10015"/>
    <cellStyle name="Обычный 2 3 5 6" xfId="2975"/>
    <cellStyle name="Обычный 2 3 5 6 2" xfId="7199"/>
    <cellStyle name="Обычный 2 3 5 6 2 2" xfId="15647"/>
    <cellStyle name="Обычный 2 3 5 6 3" xfId="11423"/>
    <cellStyle name="Обычный 2 3 5 7" xfId="4383"/>
    <cellStyle name="Обычный 2 3 5 7 2" xfId="12831"/>
    <cellStyle name="Обычный 2 3 5 8" xfId="8607"/>
    <cellStyle name="Обычный 2 3 6" xfId="71"/>
    <cellStyle name="Обычный 2 3 6 2" xfId="485"/>
    <cellStyle name="Обычный 2 3 6 2 2" xfId="1216"/>
    <cellStyle name="Обычный 2 3 6 2 2 2" xfId="2625"/>
    <cellStyle name="Обычный 2 3 6 2 2 2 2" xfId="6849"/>
    <cellStyle name="Обычный 2 3 6 2 2 2 2 2" xfId="15297"/>
    <cellStyle name="Обычный 2 3 6 2 2 2 3" xfId="11073"/>
    <cellStyle name="Обычный 2 3 6 2 2 3" xfId="4033"/>
    <cellStyle name="Обычный 2 3 6 2 2 3 2" xfId="8257"/>
    <cellStyle name="Обычный 2 3 6 2 2 3 2 2" xfId="16705"/>
    <cellStyle name="Обычный 2 3 6 2 2 3 3" xfId="12481"/>
    <cellStyle name="Обычный 2 3 6 2 2 4" xfId="5441"/>
    <cellStyle name="Обычный 2 3 6 2 2 4 2" xfId="13889"/>
    <cellStyle name="Обычный 2 3 6 2 2 5" xfId="9665"/>
    <cellStyle name="Обычный 2 3 6 2 3" xfId="1921"/>
    <cellStyle name="Обычный 2 3 6 2 3 2" xfId="6145"/>
    <cellStyle name="Обычный 2 3 6 2 3 2 2" xfId="14593"/>
    <cellStyle name="Обычный 2 3 6 2 3 3" xfId="10369"/>
    <cellStyle name="Обычный 2 3 6 2 4" xfId="3329"/>
    <cellStyle name="Обычный 2 3 6 2 4 2" xfId="7553"/>
    <cellStyle name="Обычный 2 3 6 2 4 2 2" xfId="16001"/>
    <cellStyle name="Обычный 2 3 6 2 4 3" xfId="11777"/>
    <cellStyle name="Обычный 2 3 6 2 5" xfId="4737"/>
    <cellStyle name="Обычный 2 3 6 2 5 2" xfId="13185"/>
    <cellStyle name="Обычный 2 3 6 2 6" xfId="8961"/>
    <cellStyle name="Обычный 2 3 6 3" xfId="864"/>
    <cellStyle name="Обычный 2 3 6 3 2" xfId="2273"/>
    <cellStyle name="Обычный 2 3 6 3 2 2" xfId="6497"/>
    <cellStyle name="Обычный 2 3 6 3 2 2 2" xfId="14945"/>
    <cellStyle name="Обычный 2 3 6 3 2 3" xfId="10721"/>
    <cellStyle name="Обычный 2 3 6 3 3" xfId="3681"/>
    <cellStyle name="Обычный 2 3 6 3 3 2" xfId="7905"/>
    <cellStyle name="Обычный 2 3 6 3 3 2 2" xfId="16353"/>
    <cellStyle name="Обычный 2 3 6 3 3 3" xfId="12129"/>
    <cellStyle name="Обычный 2 3 6 3 4" xfId="5089"/>
    <cellStyle name="Обычный 2 3 6 3 4 2" xfId="13537"/>
    <cellStyle name="Обычный 2 3 6 3 5" xfId="9313"/>
    <cellStyle name="Обычный 2 3 6 4" xfId="1569"/>
    <cellStyle name="Обычный 2 3 6 4 2" xfId="5793"/>
    <cellStyle name="Обычный 2 3 6 4 2 2" xfId="14241"/>
    <cellStyle name="Обычный 2 3 6 4 3" xfId="10017"/>
    <cellStyle name="Обычный 2 3 6 5" xfId="2977"/>
    <cellStyle name="Обычный 2 3 6 5 2" xfId="7201"/>
    <cellStyle name="Обычный 2 3 6 5 2 2" xfId="15649"/>
    <cellStyle name="Обычный 2 3 6 5 3" xfId="11425"/>
    <cellStyle name="Обычный 2 3 6 6" xfId="4385"/>
    <cellStyle name="Обычный 2 3 6 6 2" xfId="12833"/>
    <cellStyle name="Обычный 2 3 6 7" xfId="8609"/>
    <cellStyle name="Обычный 2 3 7" xfId="454"/>
    <cellStyle name="Обычный 2 3 7 2" xfId="1185"/>
    <cellStyle name="Обычный 2 3 7 2 2" xfId="2594"/>
    <cellStyle name="Обычный 2 3 7 2 2 2" xfId="6818"/>
    <cellStyle name="Обычный 2 3 7 2 2 2 2" xfId="15266"/>
    <cellStyle name="Обычный 2 3 7 2 2 3" xfId="11042"/>
    <cellStyle name="Обычный 2 3 7 2 3" xfId="4002"/>
    <cellStyle name="Обычный 2 3 7 2 3 2" xfId="8226"/>
    <cellStyle name="Обычный 2 3 7 2 3 2 2" xfId="16674"/>
    <cellStyle name="Обычный 2 3 7 2 3 3" xfId="12450"/>
    <cellStyle name="Обычный 2 3 7 2 4" xfId="5410"/>
    <cellStyle name="Обычный 2 3 7 2 4 2" xfId="13858"/>
    <cellStyle name="Обычный 2 3 7 2 5" xfId="9634"/>
    <cellStyle name="Обычный 2 3 7 3" xfId="1890"/>
    <cellStyle name="Обычный 2 3 7 3 2" xfId="6114"/>
    <cellStyle name="Обычный 2 3 7 3 2 2" xfId="14562"/>
    <cellStyle name="Обычный 2 3 7 3 3" xfId="10338"/>
    <cellStyle name="Обычный 2 3 7 4" xfId="3298"/>
    <cellStyle name="Обычный 2 3 7 4 2" xfId="7522"/>
    <cellStyle name="Обычный 2 3 7 4 2 2" xfId="15970"/>
    <cellStyle name="Обычный 2 3 7 4 3" xfId="11746"/>
    <cellStyle name="Обычный 2 3 7 5" xfId="4706"/>
    <cellStyle name="Обычный 2 3 7 5 2" xfId="13154"/>
    <cellStyle name="Обычный 2 3 7 6" xfId="8930"/>
    <cellStyle name="Обычный 2 3 8" xfId="833"/>
    <cellStyle name="Обычный 2 3 8 2" xfId="2242"/>
    <cellStyle name="Обычный 2 3 8 2 2" xfId="6466"/>
    <cellStyle name="Обычный 2 3 8 2 2 2" xfId="14914"/>
    <cellStyle name="Обычный 2 3 8 2 3" xfId="10690"/>
    <cellStyle name="Обычный 2 3 8 3" xfId="3650"/>
    <cellStyle name="Обычный 2 3 8 3 2" xfId="7874"/>
    <cellStyle name="Обычный 2 3 8 3 2 2" xfId="16322"/>
    <cellStyle name="Обычный 2 3 8 3 3" xfId="12098"/>
    <cellStyle name="Обычный 2 3 8 4" xfId="5058"/>
    <cellStyle name="Обычный 2 3 8 4 2" xfId="13506"/>
    <cellStyle name="Обычный 2 3 8 5" xfId="9282"/>
    <cellStyle name="Обычный 2 3 9" xfId="1538"/>
    <cellStyle name="Обычный 2 3 9 2" xfId="5762"/>
    <cellStyle name="Обычный 2 3 9 2 2" xfId="14210"/>
    <cellStyle name="Обычный 2 3 9 3" xfId="9986"/>
    <cellStyle name="Обычный 2 3_Отчет за 2015 год" xfId="72"/>
    <cellStyle name="Обычный 2 4" xfId="73"/>
    <cellStyle name="Обычный 2 4 10" xfId="4386"/>
    <cellStyle name="Обычный 2 4 10 2" xfId="12834"/>
    <cellStyle name="Обычный 2 4 11" xfId="8610"/>
    <cellStyle name="Обычный 2 4 2" xfId="74"/>
    <cellStyle name="Обычный 2 4 2 10" xfId="8611"/>
    <cellStyle name="Обычный 2 4 2 2" xfId="75"/>
    <cellStyle name="Обычный 2 4 2 2 2" xfId="76"/>
    <cellStyle name="Обычный 2 4 2 2 2 2" xfId="77"/>
    <cellStyle name="Обычный 2 4 2 2 2 2 2" xfId="490"/>
    <cellStyle name="Обычный 2 4 2 2 2 2 2 2" xfId="1221"/>
    <cellStyle name="Обычный 2 4 2 2 2 2 2 2 2" xfId="2630"/>
    <cellStyle name="Обычный 2 4 2 2 2 2 2 2 2 2" xfId="6854"/>
    <cellStyle name="Обычный 2 4 2 2 2 2 2 2 2 2 2" xfId="15302"/>
    <cellStyle name="Обычный 2 4 2 2 2 2 2 2 2 3" xfId="11078"/>
    <cellStyle name="Обычный 2 4 2 2 2 2 2 2 3" xfId="4038"/>
    <cellStyle name="Обычный 2 4 2 2 2 2 2 2 3 2" xfId="8262"/>
    <cellStyle name="Обычный 2 4 2 2 2 2 2 2 3 2 2" xfId="16710"/>
    <cellStyle name="Обычный 2 4 2 2 2 2 2 2 3 3" xfId="12486"/>
    <cellStyle name="Обычный 2 4 2 2 2 2 2 2 4" xfId="5446"/>
    <cellStyle name="Обычный 2 4 2 2 2 2 2 2 4 2" xfId="13894"/>
    <cellStyle name="Обычный 2 4 2 2 2 2 2 2 5" xfId="9670"/>
    <cellStyle name="Обычный 2 4 2 2 2 2 2 3" xfId="1926"/>
    <cellStyle name="Обычный 2 4 2 2 2 2 2 3 2" xfId="6150"/>
    <cellStyle name="Обычный 2 4 2 2 2 2 2 3 2 2" xfId="14598"/>
    <cellStyle name="Обычный 2 4 2 2 2 2 2 3 3" xfId="10374"/>
    <cellStyle name="Обычный 2 4 2 2 2 2 2 4" xfId="3334"/>
    <cellStyle name="Обычный 2 4 2 2 2 2 2 4 2" xfId="7558"/>
    <cellStyle name="Обычный 2 4 2 2 2 2 2 4 2 2" xfId="16006"/>
    <cellStyle name="Обычный 2 4 2 2 2 2 2 4 3" xfId="11782"/>
    <cellStyle name="Обычный 2 4 2 2 2 2 2 5" xfId="4742"/>
    <cellStyle name="Обычный 2 4 2 2 2 2 2 5 2" xfId="13190"/>
    <cellStyle name="Обычный 2 4 2 2 2 2 2 6" xfId="8966"/>
    <cellStyle name="Обычный 2 4 2 2 2 2 3" xfId="869"/>
    <cellStyle name="Обычный 2 4 2 2 2 2 3 2" xfId="2278"/>
    <cellStyle name="Обычный 2 4 2 2 2 2 3 2 2" xfId="6502"/>
    <cellStyle name="Обычный 2 4 2 2 2 2 3 2 2 2" xfId="14950"/>
    <cellStyle name="Обычный 2 4 2 2 2 2 3 2 3" xfId="10726"/>
    <cellStyle name="Обычный 2 4 2 2 2 2 3 3" xfId="3686"/>
    <cellStyle name="Обычный 2 4 2 2 2 2 3 3 2" xfId="7910"/>
    <cellStyle name="Обычный 2 4 2 2 2 2 3 3 2 2" xfId="16358"/>
    <cellStyle name="Обычный 2 4 2 2 2 2 3 3 3" xfId="12134"/>
    <cellStyle name="Обычный 2 4 2 2 2 2 3 4" xfId="5094"/>
    <cellStyle name="Обычный 2 4 2 2 2 2 3 4 2" xfId="13542"/>
    <cellStyle name="Обычный 2 4 2 2 2 2 3 5" xfId="9318"/>
    <cellStyle name="Обычный 2 4 2 2 2 2 4" xfId="1574"/>
    <cellStyle name="Обычный 2 4 2 2 2 2 4 2" xfId="5798"/>
    <cellStyle name="Обычный 2 4 2 2 2 2 4 2 2" xfId="14246"/>
    <cellStyle name="Обычный 2 4 2 2 2 2 4 3" xfId="10022"/>
    <cellStyle name="Обычный 2 4 2 2 2 2 5" xfId="2982"/>
    <cellStyle name="Обычный 2 4 2 2 2 2 5 2" xfId="7206"/>
    <cellStyle name="Обычный 2 4 2 2 2 2 5 2 2" xfId="15654"/>
    <cellStyle name="Обычный 2 4 2 2 2 2 5 3" xfId="11430"/>
    <cellStyle name="Обычный 2 4 2 2 2 2 6" xfId="4390"/>
    <cellStyle name="Обычный 2 4 2 2 2 2 6 2" xfId="12838"/>
    <cellStyle name="Обычный 2 4 2 2 2 2 7" xfId="8614"/>
    <cellStyle name="Обычный 2 4 2 2 2 3" xfId="489"/>
    <cellStyle name="Обычный 2 4 2 2 2 3 2" xfId="1220"/>
    <cellStyle name="Обычный 2 4 2 2 2 3 2 2" xfId="2629"/>
    <cellStyle name="Обычный 2 4 2 2 2 3 2 2 2" xfId="6853"/>
    <cellStyle name="Обычный 2 4 2 2 2 3 2 2 2 2" xfId="15301"/>
    <cellStyle name="Обычный 2 4 2 2 2 3 2 2 3" xfId="11077"/>
    <cellStyle name="Обычный 2 4 2 2 2 3 2 3" xfId="4037"/>
    <cellStyle name="Обычный 2 4 2 2 2 3 2 3 2" xfId="8261"/>
    <cellStyle name="Обычный 2 4 2 2 2 3 2 3 2 2" xfId="16709"/>
    <cellStyle name="Обычный 2 4 2 2 2 3 2 3 3" xfId="12485"/>
    <cellStyle name="Обычный 2 4 2 2 2 3 2 4" xfId="5445"/>
    <cellStyle name="Обычный 2 4 2 2 2 3 2 4 2" xfId="13893"/>
    <cellStyle name="Обычный 2 4 2 2 2 3 2 5" xfId="9669"/>
    <cellStyle name="Обычный 2 4 2 2 2 3 3" xfId="1925"/>
    <cellStyle name="Обычный 2 4 2 2 2 3 3 2" xfId="6149"/>
    <cellStyle name="Обычный 2 4 2 2 2 3 3 2 2" xfId="14597"/>
    <cellStyle name="Обычный 2 4 2 2 2 3 3 3" xfId="10373"/>
    <cellStyle name="Обычный 2 4 2 2 2 3 4" xfId="3333"/>
    <cellStyle name="Обычный 2 4 2 2 2 3 4 2" xfId="7557"/>
    <cellStyle name="Обычный 2 4 2 2 2 3 4 2 2" xfId="16005"/>
    <cellStyle name="Обычный 2 4 2 2 2 3 4 3" xfId="11781"/>
    <cellStyle name="Обычный 2 4 2 2 2 3 5" xfId="4741"/>
    <cellStyle name="Обычный 2 4 2 2 2 3 5 2" xfId="13189"/>
    <cellStyle name="Обычный 2 4 2 2 2 3 6" xfId="8965"/>
    <cellStyle name="Обычный 2 4 2 2 2 4" xfId="868"/>
    <cellStyle name="Обычный 2 4 2 2 2 4 2" xfId="2277"/>
    <cellStyle name="Обычный 2 4 2 2 2 4 2 2" xfId="6501"/>
    <cellStyle name="Обычный 2 4 2 2 2 4 2 2 2" xfId="14949"/>
    <cellStyle name="Обычный 2 4 2 2 2 4 2 3" xfId="10725"/>
    <cellStyle name="Обычный 2 4 2 2 2 4 3" xfId="3685"/>
    <cellStyle name="Обычный 2 4 2 2 2 4 3 2" xfId="7909"/>
    <cellStyle name="Обычный 2 4 2 2 2 4 3 2 2" xfId="16357"/>
    <cellStyle name="Обычный 2 4 2 2 2 4 3 3" xfId="12133"/>
    <cellStyle name="Обычный 2 4 2 2 2 4 4" xfId="5093"/>
    <cellStyle name="Обычный 2 4 2 2 2 4 4 2" xfId="13541"/>
    <cellStyle name="Обычный 2 4 2 2 2 4 5" xfId="9317"/>
    <cellStyle name="Обычный 2 4 2 2 2 5" xfId="1573"/>
    <cellStyle name="Обычный 2 4 2 2 2 5 2" xfId="5797"/>
    <cellStyle name="Обычный 2 4 2 2 2 5 2 2" xfId="14245"/>
    <cellStyle name="Обычный 2 4 2 2 2 5 3" xfId="10021"/>
    <cellStyle name="Обычный 2 4 2 2 2 6" xfId="2981"/>
    <cellStyle name="Обычный 2 4 2 2 2 6 2" xfId="7205"/>
    <cellStyle name="Обычный 2 4 2 2 2 6 2 2" xfId="15653"/>
    <cellStyle name="Обычный 2 4 2 2 2 6 3" xfId="11429"/>
    <cellStyle name="Обычный 2 4 2 2 2 7" xfId="4389"/>
    <cellStyle name="Обычный 2 4 2 2 2 7 2" xfId="12837"/>
    <cellStyle name="Обычный 2 4 2 2 2 8" xfId="8613"/>
    <cellStyle name="Обычный 2 4 2 2 3" xfId="78"/>
    <cellStyle name="Обычный 2 4 2 2 3 2" xfId="491"/>
    <cellStyle name="Обычный 2 4 2 2 3 2 2" xfId="1222"/>
    <cellStyle name="Обычный 2 4 2 2 3 2 2 2" xfId="2631"/>
    <cellStyle name="Обычный 2 4 2 2 3 2 2 2 2" xfId="6855"/>
    <cellStyle name="Обычный 2 4 2 2 3 2 2 2 2 2" xfId="15303"/>
    <cellStyle name="Обычный 2 4 2 2 3 2 2 2 3" xfId="11079"/>
    <cellStyle name="Обычный 2 4 2 2 3 2 2 3" xfId="4039"/>
    <cellStyle name="Обычный 2 4 2 2 3 2 2 3 2" xfId="8263"/>
    <cellStyle name="Обычный 2 4 2 2 3 2 2 3 2 2" xfId="16711"/>
    <cellStyle name="Обычный 2 4 2 2 3 2 2 3 3" xfId="12487"/>
    <cellStyle name="Обычный 2 4 2 2 3 2 2 4" xfId="5447"/>
    <cellStyle name="Обычный 2 4 2 2 3 2 2 4 2" xfId="13895"/>
    <cellStyle name="Обычный 2 4 2 2 3 2 2 5" xfId="9671"/>
    <cellStyle name="Обычный 2 4 2 2 3 2 3" xfId="1927"/>
    <cellStyle name="Обычный 2 4 2 2 3 2 3 2" xfId="6151"/>
    <cellStyle name="Обычный 2 4 2 2 3 2 3 2 2" xfId="14599"/>
    <cellStyle name="Обычный 2 4 2 2 3 2 3 3" xfId="10375"/>
    <cellStyle name="Обычный 2 4 2 2 3 2 4" xfId="3335"/>
    <cellStyle name="Обычный 2 4 2 2 3 2 4 2" xfId="7559"/>
    <cellStyle name="Обычный 2 4 2 2 3 2 4 2 2" xfId="16007"/>
    <cellStyle name="Обычный 2 4 2 2 3 2 4 3" xfId="11783"/>
    <cellStyle name="Обычный 2 4 2 2 3 2 5" xfId="4743"/>
    <cellStyle name="Обычный 2 4 2 2 3 2 5 2" xfId="13191"/>
    <cellStyle name="Обычный 2 4 2 2 3 2 6" xfId="8967"/>
    <cellStyle name="Обычный 2 4 2 2 3 3" xfId="870"/>
    <cellStyle name="Обычный 2 4 2 2 3 3 2" xfId="2279"/>
    <cellStyle name="Обычный 2 4 2 2 3 3 2 2" xfId="6503"/>
    <cellStyle name="Обычный 2 4 2 2 3 3 2 2 2" xfId="14951"/>
    <cellStyle name="Обычный 2 4 2 2 3 3 2 3" xfId="10727"/>
    <cellStyle name="Обычный 2 4 2 2 3 3 3" xfId="3687"/>
    <cellStyle name="Обычный 2 4 2 2 3 3 3 2" xfId="7911"/>
    <cellStyle name="Обычный 2 4 2 2 3 3 3 2 2" xfId="16359"/>
    <cellStyle name="Обычный 2 4 2 2 3 3 3 3" xfId="12135"/>
    <cellStyle name="Обычный 2 4 2 2 3 3 4" xfId="5095"/>
    <cellStyle name="Обычный 2 4 2 2 3 3 4 2" xfId="13543"/>
    <cellStyle name="Обычный 2 4 2 2 3 3 5" xfId="9319"/>
    <cellStyle name="Обычный 2 4 2 2 3 4" xfId="1575"/>
    <cellStyle name="Обычный 2 4 2 2 3 4 2" xfId="5799"/>
    <cellStyle name="Обычный 2 4 2 2 3 4 2 2" xfId="14247"/>
    <cellStyle name="Обычный 2 4 2 2 3 4 3" xfId="10023"/>
    <cellStyle name="Обычный 2 4 2 2 3 5" xfId="2983"/>
    <cellStyle name="Обычный 2 4 2 2 3 5 2" xfId="7207"/>
    <cellStyle name="Обычный 2 4 2 2 3 5 2 2" xfId="15655"/>
    <cellStyle name="Обычный 2 4 2 2 3 5 3" xfId="11431"/>
    <cellStyle name="Обычный 2 4 2 2 3 6" xfId="4391"/>
    <cellStyle name="Обычный 2 4 2 2 3 6 2" xfId="12839"/>
    <cellStyle name="Обычный 2 4 2 2 3 7" xfId="8615"/>
    <cellStyle name="Обычный 2 4 2 2 4" xfId="488"/>
    <cellStyle name="Обычный 2 4 2 2 4 2" xfId="1219"/>
    <cellStyle name="Обычный 2 4 2 2 4 2 2" xfId="2628"/>
    <cellStyle name="Обычный 2 4 2 2 4 2 2 2" xfId="6852"/>
    <cellStyle name="Обычный 2 4 2 2 4 2 2 2 2" xfId="15300"/>
    <cellStyle name="Обычный 2 4 2 2 4 2 2 3" xfId="11076"/>
    <cellStyle name="Обычный 2 4 2 2 4 2 3" xfId="4036"/>
    <cellStyle name="Обычный 2 4 2 2 4 2 3 2" xfId="8260"/>
    <cellStyle name="Обычный 2 4 2 2 4 2 3 2 2" xfId="16708"/>
    <cellStyle name="Обычный 2 4 2 2 4 2 3 3" xfId="12484"/>
    <cellStyle name="Обычный 2 4 2 2 4 2 4" xfId="5444"/>
    <cellStyle name="Обычный 2 4 2 2 4 2 4 2" xfId="13892"/>
    <cellStyle name="Обычный 2 4 2 2 4 2 5" xfId="9668"/>
    <cellStyle name="Обычный 2 4 2 2 4 3" xfId="1924"/>
    <cellStyle name="Обычный 2 4 2 2 4 3 2" xfId="6148"/>
    <cellStyle name="Обычный 2 4 2 2 4 3 2 2" xfId="14596"/>
    <cellStyle name="Обычный 2 4 2 2 4 3 3" xfId="10372"/>
    <cellStyle name="Обычный 2 4 2 2 4 4" xfId="3332"/>
    <cellStyle name="Обычный 2 4 2 2 4 4 2" xfId="7556"/>
    <cellStyle name="Обычный 2 4 2 2 4 4 2 2" xfId="16004"/>
    <cellStyle name="Обычный 2 4 2 2 4 4 3" xfId="11780"/>
    <cellStyle name="Обычный 2 4 2 2 4 5" xfId="4740"/>
    <cellStyle name="Обычный 2 4 2 2 4 5 2" xfId="13188"/>
    <cellStyle name="Обычный 2 4 2 2 4 6" xfId="8964"/>
    <cellStyle name="Обычный 2 4 2 2 5" xfId="867"/>
    <cellStyle name="Обычный 2 4 2 2 5 2" xfId="2276"/>
    <cellStyle name="Обычный 2 4 2 2 5 2 2" xfId="6500"/>
    <cellStyle name="Обычный 2 4 2 2 5 2 2 2" xfId="14948"/>
    <cellStyle name="Обычный 2 4 2 2 5 2 3" xfId="10724"/>
    <cellStyle name="Обычный 2 4 2 2 5 3" xfId="3684"/>
    <cellStyle name="Обычный 2 4 2 2 5 3 2" xfId="7908"/>
    <cellStyle name="Обычный 2 4 2 2 5 3 2 2" xfId="16356"/>
    <cellStyle name="Обычный 2 4 2 2 5 3 3" xfId="12132"/>
    <cellStyle name="Обычный 2 4 2 2 5 4" xfId="5092"/>
    <cellStyle name="Обычный 2 4 2 2 5 4 2" xfId="13540"/>
    <cellStyle name="Обычный 2 4 2 2 5 5" xfId="9316"/>
    <cellStyle name="Обычный 2 4 2 2 6" xfId="1572"/>
    <cellStyle name="Обычный 2 4 2 2 6 2" xfId="5796"/>
    <cellStyle name="Обычный 2 4 2 2 6 2 2" xfId="14244"/>
    <cellStyle name="Обычный 2 4 2 2 6 3" xfId="10020"/>
    <cellStyle name="Обычный 2 4 2 2 7" xfId="2980"/>
    <cellStyle name="Обычный 2 4 2 2 7 2" xfId="7204"/>
    <cellStyle name="Обычный 2 4 2 2 7 2 2" xfId="15652"/>
    <cellStyle name="Обычный 2 4 2 2 7 3" xfId="11428"/>
    <cellStyle name="Обычный 2 4 2 2 8" xfId="4388"/>
    <cellStyle name="Обычный 2 4 2 2 8 2" xfId="12836"/>
    <cellStyle name="Обычный 2 4 2 2 9" xfId="8612"/>
    <cellStyle name="Обычный 2 4 2 3" xfId="79"/>
    <cellStyle name="Обычный 2 4 2 3 2" xfId="80"/>
    <cellStyle name="Обычный 2 4 2 3 2 2" xfId="493"/>
    <cellStyle name="Обычный 2 4 2 3 2 2 2" xfId="1224"/>
    <cellStyle name="Обычный 2 4 2 3 2 2 2 2" xfId="2633"/>
    <cellStyle name="Обычный 2 4 2 3 2 2 2 2 2" xfId="6857"/>
    <cellStyle name="Обычный 2 4 2 3 2 2 2 2 2 2" xfId="15305"/>
    <cellStyle name="Обычный 2 4 2 3 2 2 2 2 3" xfId="11081"/>
    <cellStyle name="Обычный 2 4 2 3 2 2 2 3" xfId="4041"/>
    <cellStyle name="Обычный 2 4 2 3 2 2 2 3 2" xfId="8265"/>
    <cellStyle name="Обычный 2 4 2 3 2 2 2 3 2 2" xfId="16713"/>
    <cellStyle name="Обычный 2 4 2 3 2 2 2 3 3" xfId="12489"/>
    <cellStyle name="Обычный 2 4 2 3 2 2 2 4" xfId="5449"/>
    <cellStyle name="Обычный 2 4 2 3 2 2 2 4 2" xfId="13897"/>
    <cellStyle name="Обычный 2 4 2 3 2 2 2 5" xfId="9673"/>
    <cellStyle name="Обычный 2 4 2 3 2 2 3" xfId="1929"/>
    <cellStyle name="Обычный 2 4 2 3 2 2 3 2" xfId="6153"/>
    <cellStyle name="Обычный 2 4 2 3 2 2 3 2 2" xfId="14601"/>
    <cellStyle name="Обычный 2 4 2 3 2 2 3 3" xfId="10377"/>
    <cellStyle name="Обычный 2 4 2 3 2 2 4" xfId="3337"/>
    <cellStyle name="Обычный 2 4 2 3 2 2 4 2" xfId="7561"/>
    <cellStyle name="Обычный 2 4 2 3 2 2 4 2 2" xfId="16009"/>
    <cellStyle name="Обычный 2 4 2 3 2 2 4 3" xfId="11785"/>
    <cellStyle name="Обычный 2 4 2 3 2 2 5" xfId="4745"/>
    <cellStyle name="Обычный 2 4 2 3 2 2 5 2" xfId="13193"/>
    <cellStyle name="Обычный 2 4 2 3 2 2 6" xfId="8969"/>
    <cellStyle name="Обычный 2 4 2 3 2 3" xfId="872"/>
    <cellStyle name="Обычный 2 4 2 3 2 3 2" xfId="2281"/>
    <cellStyle name="Обычный 2 4 2 3 2 3 2 2" xfId="6505"/>
    <cellStyle name="Обычный 2 4 2 3 2 3 2 2 2" xfId="14953"/>
    <cellStyle name="Обычный 2 4 2 3 2 3 2 3" xfId="10729"/>
    <cellStyle name="Обычный 2 4 2 3 2 3 3" xfId="3689"/>
    <cellStyle name="Обычный 2 4 2 3 2 3 3 2" xfId="7913"/>
    <cellStyle name="Обычный 2 4 2 3 2 3 3 2 2" xfId="16361"/>
    <cellStyle name="Обычный 2 4 2 3 2 3 3 3" xfId="12137"/>
    <cellStyle name="Обычный 2 4 2 3 2 3 4" xfId="5097"/>
    <cellStyle name="Обычный 2 4 2 3 2 3 4 2" xfId="13545"/>
    <cellStyle name="Обычный 2 4 2 3 2 3 5" xfId="9321"/>
    <cellStyle name="Обычный 2 4 2 3 2 4" xfId="1577"/>
    <cellStyle name="Обычный 2 4 2 3 2 4 2" xfId="5801"/>
    <cellStyle name="Обычный 2 4 2 3 2 4 2 2" xfId="14249"/>
    <cellStyle name="Обычный 2 4 2 3 2 4 3" xfId="10025"/>
    <cellStyle name="Обычный 2 4 2 3 2 5" xfId="2985"/>
    <cellStyle name="Обычный 2 4 2 3 2 5 2" xfId="7209"/>
    <cellStyle name="Обычный 2 4 2 3 2 5 2 2" xfId="15657"/>
    <cellStyle name="Обычный 2 4 2 3 2 5 3" xfId="11433"/>
    <cellStyle name="Обычный 2 4 2 3 2 6" xfId="4393"/>
    <cellStyle name="Обычный 2 4 2 3 2 6 2" xfId="12841"/>
    <cellStyle name="Обычный 2 4 2 3 2 7" xfId="8617"/>
    <cellStyle name="Обычный 2 4 2 3 3" xfId="492"/>
    <cellStyle name="Обычный 2 4 2 3 3 2" xfId="1223"/>
    <cellStyle name="Обычный 2 4 2 3 3 2 2" xfId="2632"/>
    <cellStyle name="Обычный 2 4 2 3 3 2 2 2" xfId="6856"/>
    <cellStyle name="Обычный 2 4 2 3 3 2 2 2 2" xfId="15304"/>
    <cellStyle name="Обычный 2 4 2 3 3 2 2 3" xfId="11080"/>
    <cellStyle name="Обычный 2 4 2 3 3 2 3" xfId="4040"/>
    <cellStyle name="Обычный 2 4 2 3 3 2 3 2" xfId="8264"/>
    <cellStyle name="Обычный 2 4 2 3 3 2 3 2 2" xfId="16712"/>
    <cellStyle name="Обычный 2 4 2 3 3 2 3 3" xfId="12488"/>
    <cellStyle name="Обычный 2 4 2 3 3 2 4" xfId="5448"/>
    <cellStyle name="Обычный 2 4 2 3 3 2 4 2" xfId="13896"/>
    <cellStyle name="Обычный 2 4 2 3 3 2 5" xfId="9672"/>
    <cellStyle name="Обычный 2 4 2 3 3 3" xfId="1928"/>
    <cellStyle name="Обычный 2 4 2 3 3 3 2" xfId="6152"/>
    <cellStyle name="Обычный 2 4 2 3 3 3 2 2" xfId="14600"/>
    <cellStyle name="Обычный 2 4 2 3 3 3 3" xfId="10376"/>
    <cellStyle name="Обычный 2 4 2 3 3 4" xfId="3336"/>
    <cellStyle name="Обычный 2 4 2 3 3 4 2" xfId="7560"/>
    <cellStyle name="Обычный 2 4 2 3 3 4 2 2" xfId="16008"/>
    <cellStyle name="Обычный 2 4 2 3 3 4 3" xfId="11784"/>
    <cellStyle name="Обычный 2 4 2 3 3 5" xfId="4744"/>
    <cellStyle name="Обычный 2 4 2 3 3 5 2" xfId="13192"/>
    <cellStyle name="Обычный 2 4 2 3 3 6" xfId="8968"/>
    <cellStyle name="Обычный 2 4 2 3 4" xfId="871"/>
    <cellStyle name="Обычный 2 4 2 3 4 2" xfId="2280"/>
    <cellStyle name="Обычный 2 4 2 3 4 2 2" xfId="6504"/>
    <cellStyle name="Обычный 2 4 2 3 4 2 2 2" xfId="14952"/>
    <cellStyle name="Обычный 2 4 2 3 4 2 3" xfId="10728"/>
    <cellStyle name="Обычный 2 4 2 3 4 3" xfId="3688"/>
    <cellStyle name="Обычный 2 4 2 3 4 3 2" xfId="7912"/>
    <cellStyle name="Обычный 2 4 2 3 4 3 2 2" xfId="16360"/>
    <cellStyle name="Обычный 2 4 2 3 4 3 3" xfId="12136"/>
    <cellStyle name="Обычный 2 4 2 3 4 4" xfId="5096"/>
    <cellStyle name="Обычный 2 4 2 3 4 4 2" xfId="13544"/>
    <cellStyle name="Обычный 2 4 2 3 4 5" xfId="9320"/>
    <cellStyle name="Обычный 2 4 2 3 5" xfId="1576"/>
    <cellStyle name="Обычный 2 4 2 3 5 2" xfId="5800"/>
    <cellStyle name="Обычный 2 4 2 3 5 2 2" xfId="14248"/>
    <cellStyle name="Обычный 2 4 2 3 5 3" xfId="10024"/>
    <cellStyle name="Обычный 2 4 2 3 6" xfId="2984"/>
    <cellStyle name="Обычный 2 4 2 3 6 2" xfId="7208"/>
    <cellStyle name="Обычный 2 4 2 3 6 2 2" xfId="15656"/>
    <cellStyle name="Обычный 2 4 2 3 6 3" xfId="11432"/>
    <cellStyle name="Обычный 2 4 2 3 7" xfId="4392"/>
    <cellStyle name="Обычный 2 4 2 3 7 2" xfId="12840"/>
    <cellStyle name="Обычный 2 4 2 3 8" xfId="8616"/>
    <cellStyle name="Обычный 2 4 2 4" xfId="81"/>
    <cellStyle name="Обычный 2 4 2 4 2" xfId="494"/>
    <cellStyle name="Обычный 2 4 2 4 2 2" xfId="1225"/>
    <cellStyle name="Обычный 2 4 2 4 2 2 2" xfId="2634"/>
    <cellStyle name="Обычный 2 4 2 4 2 2 2 2" xfId="6858"/>
    <cellStyle name="Обычный 2 4 2 4 2 2 2 2 2" xfId="15306"/>
    <cellStyle name="Обычный 2 4 2 4 2 2 2 3" xfId="11082"/>
    <cellStyle name="Обычный 2 4 2 4 2 2 3" xfId="4042"/>
    <cellStyle name="Обычный 2 4 2 4 2 2 3 2" xfId="8266"/>
    <cellStyle name="Обычный 2 4 2 4 2 2 3 2 2" xfId="16714"/>
    <cellStyle name="Обычный 2 4 2 4 2 2 3 3" xfId="12490"/>
    <cellStyle name="Обычный 2 4 2 4 2 2 4" xfId="5450"/>
    <cellStyle name="Обычный 2 4 2 4 2 2 4 2" xfId="13898"/>
    <cellStyle name="Обычный 2 4 2 4 2 2 5" xfId="9674"/>
    <cellStyle name="Обычный 2 4 2 4 2 3" xfId="1930"/>
    <cellStyle name="Обычный 2 4 2 4 2 3 2" xfId="6154"/>
    <cellStyle name="Обычный 2 4 2 4 2 3 2 2" xfId="14602"/>
    <cellStyle name="Обычный 2 4 2 4 2 3 3" xfId="10378"/>
    <cellStyle name="Обычный 2 4 2 4 2 4" xfId="3338"/>
    <cellStyle name="Обычный 2 4 2 4 2 4 2" xfId="7562"/>
    <cellStyle name="Обычный 2 4 2 4 2 4 2 2" xfId="16010"/>
    <cellStyle name="Обычный 2 4 2 4 2 4 3" xfId="11786"/>
    <cellStyle name="Обычный 2 4 2 4 2 5" xfId="4746"/>
    <cellStyle name="Обычный 2 4 2 4 2 5 2" xfId="13194"/>
    <cellStyle name="Обычный 2 4 2 4 2 6" xfId="8970"/>
    <cellStyle name="Обычный 2 4 2 4 3" xfId="873"/>
    <cellStyle name="Обычный 2 4 2 4 3 2" xfId="2282"/>
    <cellStyle name="Обычный 2 4 2 4 3 2 2" xfId="6506"/>
    <cellStyle name="Обычный 2 4 2 4 3 2 2 2" xfId="14954"/>
    <cellStyle name="Обычный 2 4 2 4 3 2 3" xfId="10730"/>
    <cellStyle name="Обычный 2 4 2 4 3 3" xfId="3690"/>
    <cellStyle name="Обычный 2 4 2 4 3 3 2" xfId="7914"/>
    <cellStyle name="Обычный 2 4 2 4 3 3 2 2" xfId="16362"/>
    <cellStyle name="Обычный 2 4 2 4 3 3 3" xfId="12138"/>
    <cellStyle name="Обычный 2 4 2 4 3 4" xfId="5098"/>
    <cellStyle name="Обычный 2 4 2 4 3 4 2" xfId="13546"/>
    <cellStyle name="Обычный 2 4 2 4 3 5" xfId="9322"/>
    <cellStyle name="Обычный 2 4 2 4 4" xfId="1578"/>
    <cellStyle name="Обычный 2 4 2 4 4 2" xfId="5802"/>
    <cellStyle name="Обычный 2 4 2 4 4 2 2" xfId="14250"/>
    <cellStyle name="Обычный 2 4 2 4 4 3" xfId="10026"/>
    <cellStyle name="Обычный 2 4 2 4 5" xfId="2986"/>
    <cellStyle name="Обычный 2 4 2 4 5 2" xfId="7210"/>
    <cellStyle name="Обычный 2 4 2 4 5 2 2" xfId="15658"/>
    <cellStyle name="Обычный 2 4 2 4 5 3" xfId="11434"/>
    <cellStyle name="Обычный 2 4 2 4 6" xfId="4394"/>
    <cellStyle name="Обычный 2 4 2 4 6 2" xfId="12842"/>
    <cellStyle name="Обычный 2 4 2 4 7" xfId="8618"/>
    <cellStyle name="Обычный 2 4 2 5" xfId="487"/>
    <cellStyle name="Обычный 2 4 2 5 2" xfId="1218"/>
    <cellStyle name="Обычный 2 4 2 5 2 2" xfId="2627"/>
    <cellStyle name="Обычный 2 4 2 5 2 2 2" xfId="6851"/>
    <cellStyle name="Обычный 2 4 2 5 2 2 2 2" xfId="15299"/>
    <cellStyle name="Обычный 2 4 2 5 2 2 3" xfId="11075"/>
    <cellStyle name="Обычный 2 4 2 5 2 3" xfId="4035"/>
    <cellStyle name="Обычный 2 4 2 5 2 3 2" xfId="8259"/>
    <cellStyle name="Обычный 2 4 2 5 2 3 2 2" xfId="16707"/>
    <cellStyle name="Обычный 2 4 2 5 2 3 3" xfId="12483"/>
    <cellStyle name="Обычный 2 4 2 5 2 4" xfId="5443"/>
    <cellStyle name="Обычный 2 4 2 5 2 4 2" xfId="13891"/>
    <cellStyle name="Обычный 2 4 2 5 2 5" xfId="9667"/>
    <cellStyle name="Обычный 2 4 2 5 3" xfId="1923"/>
    <cellStyle name="Обычный 2 4 2 5 3 2" xfId="6147"/>
    <cellStyle name="Обычный 2 4 2 5 3 2 2" xfId="14595"/>
    <cellStyle name="Обычный 2 4 2 5 3 3" xfId="10371"/>
    <cellStyle name="Обычный 2 4 2 5 4" xfId="3331"/>
    <cellStyle name="Обычный 2 4 2 5 4 2" xfId="7555"/>
    <cellStyle name="Обычный 2 4 2 5 4 2 2" xfId="16003"/>
    <cellStyle name="Обычный 2 4 2 5 4 3" xfId="11779"/>
    <cellStyle name="Обычный 2 4 2 5 5" xfId="4739"/>
    <cellStyle name="Обычный 2 4 2 5 5 2" xfId="13187"/>
    <cellStyle name="Обычный 2 4 2 5 6" xfId="8963"/>
    <cellStyle name="Обычный 2 4 2 6" xfId="866"/>
    <cellStyle name="Обычный 2 4 2 6 2" xfId="2275"/>
    <cellStyle name="Обычный 2 4 2 6 2 2" xfId="6499"/>
    <cellStyle name="Обычный 2 4 2 6 2 2 2" xfId="14947"/>
    <cellStyle name="Обычный 2 4 2 6 2 3" xfId="10723"/>
    <cellStyle name="Обычный 2 4 2 6 3" xfId="3683"/>
    <cellStyle name="Обычный 2 4 2 6 3 2" xfId="7907"/>
    <cellStyle name="Обычный 2 4 2 6 3 2 2" xfId="16355"/>
    <cellStyle name="Обычный 2 4 2 6 3 3" xfId="12131"/>
    <cellStyle name="Обычный 2 4 2 6 4" xfId="5091"/>
    <cellStyle name="Обычный 2 4 2 6 4 2" xfId="13539"/>
    <cellStyle name="Обычный 2 4 2 6 5" xfId="9315"/>
    <cellStyle name="Обычный 2 4 2 7" xfId="1571"/>
    <cellStyle name="Обычный 2 4 2 7 2" xfId="5795"/>
    <cellStyle name="Обычный 2 4 2 7 2 2" xfId="14243"/>
    <cellStyle name="Обычный 2 4 2 7 3" xfId="10019"/>
    <cellStyle name="Обычный 2 4 2 8" xfId="2979"/>
    <cellStyle name="Обычный 2 4 2 8 2" xfId="7203"/>
    <cellStyle name="Обычный 2 4 2 8 2 2" xfId="15651"/>
    <cellStyle name="Обычный 2 4 2 8 3" xfId="11427"/>
    <cellStyle name="Обычный 2 4 2 9" xfId="4387"/>
    <cellStyle name="Обычный 2 4 2 9 2" xfId="12835"/>
    <cellStyle name="Обычный 2 4 3" xfId="82"/>
    <cellStyle name="Обычный 2 4 3 2" xfId="83"/>
    <cellStyle name="Обычный 2 4 3 2 2" xfId="84"/>
    <cellStyle name="Обычный 2 4 3 2 2 2" xfId="497"/>
    <cellStyle name="Обычный 2 4 3 2 2 2 2" xfId="1228"/>
    <cellStyle name="Обычный 2 4 3 2 2 2 2 2" xfId="2637"/>
    <cellStyle name="Обычный 2 4 3 2 2 2 2 2 2" xfId="6861"/>
    <cellStyle name="Обычный 2 4 3 2 2 2 2 2 2 2" xfId="15309"/>
    <cellStyle name="Обычный 2 4 3 2 2 2 2 2 3" xfId="11085"/>
    <cellStyle name="Обычный 2 4 3 2 2 2 2 3" xfId="4045"/>
    <cellStyle name="Обычный 2 4 3 2 2 2 2 3 2" xfId="8269"/>
    <cellStyle name="Обычный 2 4 3 2 2 2 2 3 2 2" xfId="16717"/>
    <cellStyle name="Обычный 2 4 3 2 2 2 2 3 3" xfId="12493"/>
    <cellStyle name="Обычный 2 4 3 2 2 2 2 4" xfId="5453"/>
    <cellStyle name="Обычный 2 4 3 2 2 2 2 4 2" xfId="13901"/>
    <cellStyle name="Обычный 2 4 3 2 2 2 2 5" xfId="9677"/>
    <cellStyle name="Обычный 2 4 3 2 2 2 3" xfId="1933"/>
    <cellStyle name="Обычный 2 4 3 2 2 2 3 2" xfId="6157"/>
    <cellStyle name="Обычный 2 4 3 2 2 2 3 2 2" xfId="14605"/>
    <cellStyle name="Обычный 2 4 3 2 2 2 3 3" xfId="10381"/>
    <cellStyle name="Обычный 2 4 3 2 2 2 4" xfId="3341"/>
    <cellStyle name="Обычный 2 4 3 2 2 2 4 2" xfId="7565"/>
    <cellStyle name="Обычный 2 4 3 2 2 2 4 2 2" xfId="16013"/>
    <cellStyle name="Обычный 2 4 3 2 2 2 4 3" xfId="11789"/>
    <cellStyle name="Обычный 2 4 3 2 2 2 5" xfId="4749"/>
    <cellStyle name="Обычный 2 4 3 2 2 2 5 2" xfId="13197"/>
    <cellStyle name="Обычный 2 4 3 2 2 2 6" xfId="8973"/>
    <cellStyle name="Обычный 2 4 3 2 2 3" xfId="876"/>
    <cellStyle name="Обычный 2 4 3 2 2 3 2" xfId="2285"/>
    <cellStyle name="Обычный 2 4 3 2 2 3 2 2" xfId="6509"/>
    <cellStyle name="Обычный 2 4 3 2 2 3 2 2 2" xfId="14957"/>
    <cellStyle name="Обычный 2 4 3 2 2 3 2 3" xfId="10733"/>
    <cellStyle name="Обычный 2 4 3 2 2 3 3" xfId="3693"/>
    <cellStyle name="Обычный 2 4 3 2 2 3 3 2" xfId="7917"/>
    <cellStyle name="Обычный 2 4 3 2 2 3 3 2 2" xfId="16365"/>
    <cellStyle name="Обычный 2 4 3 2 2 3 3 3" xfId="12141"/>
    <cellStyle name="Обычный 2 4 3 2 2 3 4" xfId="5101"/>
    <cellStyle name="Обычный 2 4 3 2 2 3 4 2" xfId="13549"/>
    <cellStyle name="Обычный 2 4 3 2 2 3 5" xfId="9325"/>
    <cellStyle name="Обычный 2 4 3 2 2 4" xfId="1581"/>
    <cellStyle name="Обычный 2 4 3 2 2 4 2" xfId="5805"/>
    <cellStyle name="Обычный 2 4 3 2 2 4 2 2" xfId="14253"/>
    <cellStyle name="Обычный 2 4 3 2 2 4 3" xfId="10029"/>
    <cellStyle name="Обычный 2 4 3 2 2 5" xfId="2989"/>
    <cellStyle name="Обычный 2 4 3 2 2 5 2" xfId="7213"/>
    <cellStyle name="Обычный 2 4 3 2 2 5 2 2" xfId="15661"/>
    <cellStyle name="Обычный 2 4 3 2 2 5 3" xfId="11437"/>
    <cellStyle name="Обычный 2 4 3 2 2 6" xfId="4397"/>
    <cellStyle name="Обычный 2 4 3 2 2 6 2" xfId="12845"/>
    <cellStyle name="Обычный 2 4 3 2 2 7" xfId="8621"/>
    <cellStyle name="Обычный 2 4 3 2 3" xfId="496"/>
    <cellStyle name="Обычный 2 4 3 2 3 2" xfId="1227"/>
    <cellStyle name="Обычный 2 4 3 2 3 2 2" xfId="2636"/>
    <cellStyle name="Обычный 2 4 3 2 3 2 2 2" xfId="6860"/>
    <cellStyle name="Обычный 2 4 3 2 3 2 2 2 2" xfId="15308"/>
    <cellStyle name="Обычный 2 4 3 2 3 2 2 3" xfId="11084"/>
    <cellStyle name="Обычный 2 4 3 2 3 2 3" xfId="4044"/>
    <cellStyle name="Обычный 2 4 3 2 3 2 3 2" xfId="8268"/>
    <cellStyle name="Обычный 2 4 3 2 3 2 3 2 2" xfId="16716"/>
    <cellStyle name="Обычный 2 4 3 2 3 2 3 3" xfId="12492"/>
    <cellStyle name="Обычный 2 4 3 2 3 2 4" xfId="5452"/>
    <cellStyle name="Обычный 2 4 3 2 3 2 4 2" xfId="13900"/>
    <cellStyle name="Обычный 2 4 3 2 3 2 5" xfId="9676"/>
    <cellStyle name="Обычный 2 4 3 2 3 3" xfId="1932"/>
    <cellStyle name="Обычный 2 4 3 2 3 3 2" xfId="6156"/>
    <cellStyle name="Обычный 2 4 3 2 3 3 2 2" xfId="14604"/>
    <cellStyle name="Обычный 2 4 3 2 3 3 3" xfId="10380"/>
    <cellStyle name="Обычный 2 4 3 2 3 4" xfId="3340"/>
    <cellStyle name="Обычный 2 4 3 2 3 4 2" xfId="7564"/>
    <cellStyle name="Обычный 2 4 3 2 3 4 2 2" xfId="16012"/>
    <cellStyle name="Обычный 2 4 3 2 3 4 3" xfId="11788"/>
    <cellStyle name="Обычный 2 4 3 2 3 5" xfId="4748"/>
    <cellStyle name="Обычный 2 4 3 2 3 5 2" xfId="13196"/>
    <cellStyle name="Обычный 2 4 3 2 3 6" xfId="8972"/>
    <cellStyle name="Обычный 2 4 3 2 4" xfId="875"/>
    <cellStyle name="Обычный 2 4 3 2 4 2" xfId="2284"/>
    <cellStyle name="Обычный 2 4 3 2 4 2 2" xfId="6508"/>
    <cellStyle name="Обычный 2 4 3 2 4 2 2 2" xfId="14956"/>
    <cellStyle name="Обычный 2 4 3 2 4 2 3" xfId="10732"/>
    <cellStyle name="Обычный 2 4 3 2 4 3" xfId="3692"/>
    <cellStyle name="Обычный 2 4 3 2 4 3 2" xfId="7916"/>
    <cellStyle name="Обычный 2 4 3 2 4 3 2 2" xfId="16364"/>
    <cellStyle name="Обычный 2 4 3 2 4 3 3" xfId="12140"/>
    <cellStyle name="Обычный 2 4 3 2 4 4" xfId="5100"/>
    <cellStyle name="Обычный 2 4 3 2 4 4 2" xfId="13548"/>
    <cellStyle name="Обычный 2 4 3 2 4 5" xfId="9324"/>
    <cellStyle name="Обычный 2 4 3 2 5" xfId="1580"/>
    <cellStyle name="Обычный 2 4 3 2 5 2" xfId="5804"/>
    <cellStyle name="Обычный 2 4 3 2 5 2 2" xfId="14252"/>
    <cellStyle name="Обычный 2 4 3 2 5 3" xfId="10028"/>
    <cellStyle name="Обычный 2 4 3 2 6" xfId="2988"/>
    <cellStyle name="Обычный 2 4 3 2 6 2" xfId="7212"/>
    <cellStyle name="Обычный 2 4 3 2 6 2 2" xfId="15660"/>
    <cellStyle name="Обычный 2 4 3 2 6 3" xfId="11436"/>
    <cellStyle name="Обычный 2 4 3 2 7" xfId="4396"/>
    <cellStyle name="Обычный 2 4 3 2 7 2" xfId="12844"/>
    <cellStyle name="Обычный 2 4 3 2 8" xfId="8620"/>
    <cellStyle name="Обычный 2 4 3 3" xfId="85"/>
    <cellStyle name="Обычный 2 4 3 3 2" xfId="498"/>
    <cellStyle name="Обычный 2 4 3 3 2 2" xfId="1229"/>
    <cellStyle name="Обычный 2 4 3 3 2 2 2" xfId="2638"/>
    <cellStyle name="Обычный 2 4 3 3 2 2 2 2" xfId="6862"/>
    <cellStyle name="Обычный 2 4 3 3 2 2 2 2 2" xfId="15310"/>
    <cellStyle name="Обычный 2 4 3 3 2 2 2 3" xfId="11086"/>
    <cellStyle name="Обычный 2 4 3 3 2 2 3" xfId="4046"/>
    <cellStyle name="Обычный 2 4 3 3 2 2 3 2" xfId="8270"/>
    <cellStyle name="Обычный 2 4 3 3 2 2 3 2 2" xfId="16718"/>
    <cellStyle name="Обычный 2 4 3 3 2 2 3 3" xfId="12494"/>
    <cellStyle name="Обычный 2 4 3 3 2 2 4" xfId="5454"/>
    <cellStyle name="Обычный 2 4 3 3 2 2 4 2" xfId="13902"/>
    <cellStyle name="Обычный 2 4 3 3 2 2 5" xfId="9678"/>
    <cellStyle name="Обычный 2 4 3 3 2 3" xfId="1934"/>
    <cellStyle name="Обычный 2 4 3 3 2 3 2" xfId="6158"/>
    <cellStyle name="Обычный 2 4 3 3 2 3 2 2" xfId="14606"/>
    <cellStyle name="Обычный 2 4 3 3 2 3 3" xfId="10382"/>
    <cellStyle name="Обычный 2 4 3 3 2 4" xfId="3342"/>
    <cellStyle name="Обычный 2 4 3 3 2 4 2" xfId="7566"/>
    <cellStyle name="Обычный 2 4 3 3 2 4 2 2" xfId="16014"/>
    <cellStyle name="Обычный 2 4 3 3 2 4 3" xfId="11790"/>
    <cellStyle name="Обычный 2 4 3 3 2 5" xfId="4750"/>
    <cellStyle name="Обычный 2 4 3 3 2 5 2" xfId="13198"/>
    <cellStyle name="Обычный 2 4 3 3 2 6" xfId="8974"/>
    <cellStyle name="Обычный 2 4 3 3 3" xfId="877"/>
    <cellStyle name="Обычный 2 4 3 3 3 2" xfId="2286"/>
    <cellStyle name="Обычный 2 4 3 3 3 2 2" xfId="6510"/>
    <cellStyle name="Обычный 2 4 3 3 3 2 2 2" xfId="14958"/>
    <cellStyle name="Обычный 2 4 3 3 3 2 3" xfId="10734"/>
    <cellStyle name="Обычный 2 4 3 3 3 3" xfId="3694"/>
    <cellStyle name="Обычный 2 4 3 3 3 3 2" xfId="7918"/>
    <cellStyle name="Обычный 2 4 3 3 3 3 2 2" xfId="16366"/>
    <cellStyle name="Обычный 2 4 3 3 3 3 3" xfId="12142"/>
    <cellStyle name="Обычный 2 4 3 3 3 4" xfId="5102"/>
    <cellStyle name="Обычный 2 4 3 3 3 4 2" xfId="13550"/>
    <cellStyle name="Обычный 2 4 3 3 3 5" xfId="9326"/>
    <cellStyle name="Обычный 2 4 3 3 4" xfId="1582"/>
    <cellStyle name="Обычный 2 4 3 3 4 2" xfId="5806"/>
    <cellStyle name="Обычный 2 4 3 3 4 2 2" xfId="14254"/>
    <cellStyle name="Обычный 2 4 3 3 4 3" xfId="10030"/>
    <cellStyle name="Обычный 2 4 3 3 5" xfId="2990"/>
    <cellStyle name="Обычный 2 4 3 3 5 2" xfId="7214"/>
    <cellStyle name="Обычный 2 4 3 3 5 2 2" xfId="15662"/>
    <cellStyle name="Обычный 2 4 3 3 5 3" xfId="11438"/>
    <cellStyle name="Обычный 2 4 3 3 6" xfId="4398"/>
    <cellStyle name="Обычный 2 4 3 3 6 2" xfId="12846"/>
    <cellStyle name="Обычный 2 4 3 3 7" xfId="8622"/>
    <cellStyle name="Обычный 2 4 3 4" xfId="495"/>
    <cellStyle name="Обычный 2 4 3 4 2" xfId="1226"/>
    <cellStyle name="Обычный 2 4 3 4 2 2" xfId="2635"/>
    <cellStyle name="Обычный 2 4 3 4 2 2 2" xfId="6859"/>
    <cellStyle name="Обычный 2 4 3 4 2 2 2 2" xfId="15307"/>
    <cellStyle name="Обычный 2 4 3 4 2 2 3" xfId="11083"/>
    <cellStyle name="Обычный 2 4 3 4 2 3" xfId="4043"/>
    <cellStyle name="Обычный 2 4 3 4 2 3 2" xfId="8267"/>
    <cellStyle name="Обычный 2 4 3 4 2 3 2 2" xfId="16715"/>
    <cellStyle name="Обычный 2 4 3 4 2 3 3" xfId="12491"/>
    <cellStyle name="Обычный 2 4 3 4 2 4" xfId="5451"/>
    <cellStyle name="Обычный 2 4 3 4 2 4 2" xfId="13899"/>
    <cellStyle name="Обычный 2 4 3 4 2 5" xfId="9675"/>
    <cellStyle name="Обычный 2 4 3 4 3" xfId="1931"/>
    <cellStyle name="Обычный 2 4 3 4 3 2" xfId="6155"/>
    <cellStyle name="Обычный 2 4 3 4 3 2 2" xfId="14603"/>
    <cellStyle name="Обычный 2 4 3 4 3 3" xfId="10379"/>
    <cellStyle name="Обычный 2 4 3 4 4" xfId="3339"/>
    <cellStyle name="Обычный 2 4 3 4 4 2" xfId="7563"/>
    <cellStyle name="Обычный 2 4 3 4 4 2 2" xfId="16011"/>
    <cellStyle name="Обычный 2 4 3 4 4 3" xfId="11787"/>
    <cellStyle name="Обычный 2 4 3 4 5" xfId="4747"/>
    <cellStyle name="Обычный 2 4 3 4 5 2" xfId="13195"/>
    <cellStyle name="Обычный 2 4 3 4 6" xfId="8971"/>
    <cellStyle name="Обычный 2 4 3 5" xfId="874"/>
    <cellStyle name="Обычный 2 4 3 5 2" xfId="2283"/>
    <cellStyle name="Обычный 2 4 3 5 2 2" xfId="6507"/>
    <cellStyle name="Обычный 2 4 3 5 2 2 2" xfId="14955"/>
    <cellStyle name="Обычный 2 4 3 5 2 3" xfId="10731"/>
    <cellStyle name="Обычный 2 4 3 5 3" xfId="3691"/>
    <cellStyle name="Обычный 2 4 3 5 3 2" xfId="7915"/>
    <cellStyle name="Обычный 2 4 3 5 3 2 2" xfId="16363"/>
    <cellStyle name="Обычный 2 4 3 5 3 3" xfId="12139"/>
    <cellStyle name="Обычный 2 4 3 5 4" xfId="5099"/>
    <cellStyle name="Обычный 2 4 3 5 4 2" xfId="13547"/>
    <cellStyle name="Обычный 2 4 3 5 5" xfId="9323"/>
    <cellStyle name="Обычный 2 4 3 6" xfId="1579"/>
    <cellStyle name="Обычный 2 4 3 6 2" xfId="5803"/>
    <cellStyle name="Обычный 2 4 3 6 2 2" xfId="14251"/>
    <cellStyle name="Обычный 2 4 3 6 3" xfId="10027"/>
    <cellStyle name="Обычный 2 4 3 7" xfId="2987"/>
    <cellStyle name="Обычный 2 4 3 7 2" xfId="7211"/>
    <cellStyle name="Обычный 2 4 3 7 2 2" xfId="15659"/>
    <cellStyle name="Обычный 2 4 3 7 3" xfId="11435"/>
    <cellStyle name="Обычный 2 4 3 8" xfId="4395"/>
    <cellStyle name="Обычный 2 4 3 8 2" xfId="12843"/>
    <cellStyle name="Обычный 2 4 3 9" xfId="8619"/>
    <cellStyle name="Обычный 2 4 4" xfId="86"/>
    <cellStyle name="Обычный 2 4 4 2" xfId="87"/>
    <cellStyle name="Обычный 2 4 4 2 2" xfId="500"/>
    <cellStyle name="Обычный 2 4 4 2 2 2" xfId="1231"/>
    <cellStyle name="Обычный 2 4 4 2 2 2 2" xfId="2640"/>
    <cellStyle name="Обычный 2 4 4 2 2 2 2 2" xfId="6864"/>
    <cellStyle name="Обычный 2 4 4 2 2 2 2 2 2" xfId="15312"/>
    <cellStyle name="Обычный 2 4 4 2 2 2 2 3" xfId="11088"/>
    <cellStyle name="Обычный 2 4 4 2 2 2 3" xfId="4048"/>
    <cellStyle name="Обычный 2 4 4 2 2 2 3 2" xfId="8272"/>
    <cellStyle name="Обычный 2 4 4 2 2 2 3 2 2" xfId="16720"/>
    <cellStyle name="Обычный 2 4 4 2 2 2 3 3" xfId="12496"/>
    <cellStyle name="Обычный 2 4 4 2 2 2 4" xfId="5456"/>
    <cellStyle name="Обычный 2 4 4 2 2 2 4 2" xfId="13904"/>
    <cellStyle name="Обычный 2 4 4 2 2 2 5" xfId="9680"/>
    <cellStyle name="Обычный 2 4 4 2 2 3" xfId="1936"/>
    <cellStyle name="Обычный 2 4 4 2 2 3 2" xfId="6160"/>
    <cellStyle name="Обычный 2 4 4 2 2 3 2 2" xfId="14608"/>
    <cellStyle name="Обычный 2 4 4 2 2 3 3" xfId="10384"/>
    <cellStyle name="Обычный 2 4 4 2 2 4" xfId="3344"/>
    <cellStyle name="Обычный 2 4 4 2 2 4 2" xfId="7568"/>
    <cellStyle name="Обычный 2 4 4 2 2 4 2 2" xfId="16016"/>
    <cellStyle name="Обычный 2 4 4 2 2 4 3" xfId="11792"/>
    <cellStyle name="Обычный 2 4 4 2 2 5" xfId="4752"/>
    <cellStyle name="Обычный 2 4 4 2 2 5 2" xfId="13200"/>
    <cellStyle name="Обычный 2 4 4 2 2 6" xfId="8976"/>
    <cellStyle name="Обычный 2 4 4 2 3" xfId="879"/>
    <cellStyle name="Обычный 2 4 4 2 3 2" xfId="2288"/>
    <cellStyle name="Обычный 2 4 4 2 3 2 2" xfId="6512"/>
    <cellStyle name="Обычный 2 4 4 2 3 2 2 2" xfId="14960"/>
    <cellStyle name="Обычный 2 4 4 2 3 2 3" xfId="10736"/>
    <cellStyle name="Обычный 2 4 4 2 3 3" xfId="3696"/>
    <cellStyle name="Обычный 2 4 4 2 3 3 2" xfId="7920"/>
    <cellStyle name="Обычный 2 4 4 2 3 3 2 2" xfId="16368"/>
    <cellStyle name="Обычный 2 4 4 2 3 3 3" xfId="12144"/>
    <cellStyle name="Обычный 2 4 4 2 3 4" xfId="5104"/>
    <cellStyle name="Обычный 2 4 4 2 3 4 2" xfId="13552"/>
    <cellStyle name="Обычный 2 4 4 2 3 5" xfId="9328"/>
    <cellStyle name="Обычный 2 4 4 2 4" xfId="1584"/>
    <cellStyle name="Обычный 2 4 4 2 4 2" xfId="5808"/>
    <cellStyle name="Обычный 2 4 4 2 4 2 2" xfId="14256"/>
    <cellStyle name="Обычный 2 4 4 2 4 3" xfId="10032"/>
    <cellStyle name="Обычный 2 4 4 2 5" xfId="2992"/>
    <cellStyle name="Обычный 2 4 4 2 5 2" xfId="7216"/>
    <cellStyle name="Обычный 2 4 4 2 5 2 2" xfId="15664"/>
    <cellStyle name="Обычный 2 4 4 2 5 3" xfId="11440"/>
    <cellStyle name="Обычный 2 4 4 2 6" xfId="4400"/>
    <cellStyle name="Обычный 2 4 4 2 6 2" xfId="12848"/>
    <cellStyle name="Обычный 2 4 4 2 7" xfId="8624"/>
    <cellStyle name="Обычный 2 4 4 3" xfId="499"/>
    <cellStyle name="Обычный 2 4 4 3 2" xfId="1230"/>
    <cellStyle name="Обычный 2 4 4 3 2 2" xfId="2639"/>
    <cellStyle name="Обычный 2 4 4 3 2 2 2" xfId="6863"/>
    <cellStyle name="Обычный 2 4 4 3 2 2 2 2" xfId="15311"/>
    <cellStyle name="Обычный 2 4 4 3 2 2 3" xfId="11087"/>
    <cellStyle name="Обычный 2 4 4 3 2 3" xfId="4047"/>
    <cellStyle name="Обычный 2 4 4 3 2 3 2" xfId="8271"/>
    <cellStyle name="Обычный 2 4 4 3 2 3 2 2" xfId="16719"/>
    <cellStyle name="Обычный 2 4 4 3 2 3 3" xfId="12495"/>
    <cellStyle name="Обычный 2 4 4 3 2 4" xfId="5455"/>
    <cellStyle name="Обычный 2 4 4 3 2 4 2" xfId="13903"/>
    <cellStyle name="Обычный 2 4 4 3 2 5" xfId="9679"/>
    <cellStyle name="Обычный 2 4 4 3 3" xfId="1935"/>
    <cellStyle name="Обычный 2 4 4 3 3 2" xfId="6159"/>
    <cellStyle name="Обычный 2 4 4 3 3 2 2" xfId="14607"/>
    <cellStyle name="Обычный 2 4 4 3 3 3" xfId="10383"/>
    <cellStyle name="Обычный 2 4 4 3 4" xfId="3343"/>
    <cellStyle name="Обычный 2 4 4 3 4 2" xfId="7567"/>
    <cellStyle name="Обычный 2 4 4 3 4 2 2" xfId="16015"/>
    <cellStyle name="Обычный 2 4 4 3 4 3" xfId="11791"/>
    <cellStyle name="Обычный 2 4 4 3 5" xfId="4751"/>
    <cellStyle name="Обычный 2 4 4 3 5 2" xfId="13199"/>
    <cellStyle name="Обычный 2 4 4 3 6" xfId="8975"/>
    <cellStyle name="Обычный 2 4 4 4" xfId="878"/>
    <cellStyle name="Обычный 2 4 4 4 2" xfId="2287"/>
    <cellStyle name="Обычный 2 4 4 4 2 2" xfId="6511"/>
    <cellStyle name="Обычный 2 4 4 4 2 2 2" xfId="14959"/>
    <cellStyle name="Обычный 2 4 4 4 2 3" xfId="10735"/>
    <cellStyle name="Обычный 2 4 4 4 3" xfId="3695"/>
    <cellStyle name="Обычный 2 4 4 4 3 2" xfId="7919"/>
    <cellStyle name="Обычный 2 4 4 4 3 2 2" xfId="16367"/>
    <cellStyle name="Обычный 2 4 4 4 3 3" xfId="12143"/>
    <cellStyle name="Обычный 2 4 4 4 4" xfId="5103"/>
    <cellStyle name="Обычный 2 4 4 4 4 2" xfId="13551"/>
    <cellStyle name="Обычный 2 4 4 4 5" xfId="9327"/>
    <cellStyle name="Обычный 2 4 4 5" xfId="1583"/>
    <cellStyle name="Обычный 2 4 4 5 2" xfId="5807"/>
    <cellStyle name="Обычный 2 4 4 5 2 2" xfId="14255"/>
    <cellStyle name="Обычный 2 4 4 5 3" xfId="10031"/>
    <cellStyle name="Обычный 2 4 4 6" xfId="2991"/>
    <cellStyle name="Обычный 2 4 4 6 2" xfId="7215"/>
    <cellStyle name="Обычный 2 4 4 6 2 2" xfId="15663"/>
    <cellStyle name="Обычный 2 4 4 6 3" xfId="11439"/>
    <cellStyle name="Обычный 2 4 4 7" xfId="4399"/>
    <cellStyle name="Обычный 2 4 4 7 2" xfId="12847"/>
    <cellStyle name="Обычный 2 4 4 8" xfId="8623"/>
    <cellStyle name="Обычный 2 4 5" xfId="88"/>
    <cellStyle name="Обычный 2 4 5 2" xfId="501"/>
    <cellStyle name="Обычный 2 4 5 2 2" xfId="1232"/>
    <cellStyle name="Обычный 2 4 5 2 2 2" xfId="2641"/>
    <cellStyle name="Обычный 2 4 5 2 2 2 2" xfId="6865"/>
    <cellStyle name="Обычный 2 4 5 2 2 2 2 2" xfId="15313"/>
    <cellStyle name="Обычный 2 4 5 2 2 2 3" xfId="11089"/>
    <cellStyle name="Обычный 2 4 5 2 2 3" xfId="4049"/>
    <cellStyle name="Обычный 2 4 5 2 2 3 2" xfId="8273"/>
    <cellStyle name="Обычный 2 4 5 2 2 3 2 2" xfId="16721"/>
    <cellStyle name="Обычный 2 4 5 2 2 3 3" xfId="12497"/>
    <cellStyle name="Обычный 2 4 5 2 2 4" xfId="5457"/>
    <cellStyle name="Обычный 2 4 5 2 2 4 2" xfId="13905"/>
    <cellStyle name="Обычный 2 4 5 2 2 5" xfId="9681"/>
    <cellStyle name="Обычный 2 4 5 2 3" xfId="1937"/>
    <cellStyle name="Обычный 2 4 5 2 3 2" xfId="6161"/>
    <cellStyle name="Обычный 2 4 5 2 3 2 2" xfId="14609"/>
    <cellStyle name="Обычный 2 4 5 2 3 3" xfId="10385"/>
    <cellStyle name="Обычный 2 4 5 2 4" xfId="3345"/>
    <cellStyle name="Обычный 2 4 5 2 4 2" xfId="7569"/>
    <cellStyle name="Обычный 2 4 5 2 4 2 2" xfId="16017"/>
    <cellStyle name="Обычный 2 4 5 2 4 3" xfId="11793"/>
    <cellStyle name="Обычный 2 4 5 2 5" xfId="4753"/>
    <cellStyle name="Обычный 2 4 5 2 5 2" xfId="13201"/>
    <cellStyle name="Обычный 2 4 5 2 6" xfId="8977"/>
    <cellStyle name="Обычный 2 4 5 3" xfId="880"/>
    <cellStyle name="Обычный 2 4 5 3 2" xfId="2289"/>
    <cellStyle name="Обычный 2 4 5 3 2 2" xfId="6513"/>
    <cellStyle name="Обычный 2 4 5 3 2 2 2" xfId="14961"/>
    <cellStyle name="Обычный 2 4 5 3 2 3" xfId="10737"/>
    <cellStyle name="Обычный 2 4 5 3 3" xfId="3697"/>
    <cellStyle name="Обычный 2 4 5 3 3 2" xfId="7921"/>
    <cellStyle name="Обычный 2 4 5 3 3 2 2" xfId="16369"/>
    <cellStyle name="Обычный 2 4 5 3 3 3" xfId="12145"/>
    <cellStyle name="Обычный 2 4 5 3 4" xfId="5105"/>
    <cellStyle name="Обычный 2 4 5 3 4 2" xfId="13553"/>
    <cellStyle name="Обычный 2 4 5 3 5" xfId="9329"/>
    <cellStyle name="Обычный 2 4 5 4" xfId="1585"/>
    <cellStyle name="Обычный 2 4 5 4 2" xfId="5809"/>
    <cellStyle name="Обычный 2 4 5 4 2 2" xfId="14257"/>
    <cellStyle name="Обычный 2 4 5 4 3" xfId="10033"/>
    <cellStyle name="Обычный 2 4 5 5" xfId="2993"/>
    <cellStyle name="Обычный 2 4 5 5 2" xfId="7217"/>
    <cellStyle name="Обычный 2 4 5 5 2 2" xfId="15665"/>
    <cellStyle name="Обычный 2 4 5 5 3" xfId="11441"/>
    <cellStyle name="Обычный 2 4 5 6" xfId="4401"/>
    <cellStyle name="Обычный 2 4 5 6 2" xfId="12849"/>
    <cellStyle name="Обычный 2 4 5 7" xfId="8625"/>
    <cellStyle name="Обычный 2 4 6" xfId="486"/>
    <cellStyle name="Обычный 2 4 6 2" xfId="1217"/>
    <cellStyle name="Обычный 2 4 6 2 2" xfId="2626"/>
    <cellStyle name="Обычный 2 4 6 2 2 2" xfId="6850"/>
    <cellStyle name="Обычный 2 4 6 2 2 2 2" xfId="15298"/>
    <cellStyle name="Обычный 2 4 6 2 2 3" xfId="11074"/>
    <cellStyle name="Обычный 2 4 6 2 3" xfId="4034"/>
    <cellStyle name="Обычный 2 4 6 2 3 2" xfId="8258"/>
    <cellStyle name="Обычный 2 4 6 2 3 2 2" xfId="16706"/>
    <cellStyle name="Обычный 2 4 6 2 3 3" xfId="12482"/>
    <cellStyle name="Обычный 2 4 6 2 4" xfId="5442"/>
    <cellStyle name="Обычный 2 4 6 2 4 2" xfId="13890"/>
    <cellStyle name="Обычный 2 4 6 2 5" xfId="9666"/>
    <cellStyle name="Обычный 2 4 6 3" xfId="1922"/>
    <cellStyle name="Обычный 2 4 6 3 2" xfId="6146"/>
    <cellStyle name="Обычный 2 4 6 3 2 2" xfId="14594"/>
    <cellStyle name="Обычный 2 4 6 3 3" xfId="10370"/>
    <cellStyle name="Обычный 2 4 6 4" xfId="3330"/>
    <cellStyle name="Обычный 2 4 6 4 2" xfId="7554"/>
    <cellStyle name="Обычный 2 4 6 4 2 2" xfId="16002"/>
    <cellStyle name="Обычный 2 4 6 4 3" xfId="11778"/>
    <cellStyle name="Обычный 2 4 6 5" xfId="4738"/>
    <cellStyle name="Обычный 2 4 6 5 2" xfId="13186"/>
    <cellStyle name="Обычный 2 4 6 6" xfId="8962"/>
    <cellStyle name="Обычный 2 4 7" xfId="865"/>
    <cellStyle name="Обычный 2 4 7 2" xfId="2274"/>
    <cellStyle name="Обычный 2 4 7 2 2" xfId="6498"/>
    <cellStyle name="Обычный 2 4 7 2 2 2" xfId="14946"/>
    <cellStyle name="Обычный 2 4 7 2 3" xfId="10722"/>
    <cellStyle name="Обычный 2 4 7 3" xfId="3682"/>
    <cellStyle name="Обычный 2 4 7 3 2" xfId="7906"/>
    <cellStyle name="Обычный 2 4 7 3 2 2" xfId="16354"/>
    <cellStyle name="Обычный 2 4 7 3 3" xfId="12130"/>
    <cellStyle name="Обычный 2 4 7 4" xfId="5090"/>
    <cellStyle name="Обычный 2 4 7 4 2" xfId="13538"/>
    <cellStyle name="Обычный 2 4 7 5" xfId="9314"/>
    <cellStyle name="Обычный 2 4 8" xfId="1570"/>
    <cellStyle name="Обычный 2 4 8 2" xfId="5794"/>
    <cellStyle name="Обычный 2 4 8 2 2" xfId="14242"/>
    <cellStyle name="Обычный 2 4 8 3" xfId="10018"/>
    <cellStyle name="Обычный 2 4 9" xfId="2978"/>
    <cellStyle name="Обычный 2 4 9 2" xfId="7202"/>
    <cellStyle name="Обычный 2 4 9 2 2" xfId="15650"/>
    <cellStyle name="Обычный 2 4 9 3" xfId="11426"/>
    <cellStyle name="Обычный 2 4_Отчет за 2015 год" xfId="89"/>
    <cellStyle name="Обычный 2 5" xfId="90"/>
    <cellStyle name="Обычный 2 5 10" xfId="4402"/>
    <cellStyle name="Обычный 2 5 10 2" xfId="12850"/>
    <cellStyle name="Обычный 2 5 11" xfId="8626"/>
    <cellStyle name="Обычный 2 5 2" xfId="91"/>
    <cellStyle name="Обычный 2 5 2 10" xfId="8627"/>
    <cellStyle name="Обычный 2 5 2 2" xfId="92"/>
    <cellStyle name="Обычный 2 5 2 2 2" xfId="93"/>
    <cellStyle name="Обычный 2 5 2 2 2 2" xfId="94"/>
    <cellStyle name="Обычный 2 5 2 2 2 2 2" xfId="506"/>
    <cellStyle name="Обычный 2 5 2 2 2 2 2 2" xfId="1237"/>
    <cellStyle name="Обычный 2 5 2 2 2 2 2 2 2" xfId="2646"/>
    <cellStyle name="Обычный 2 5 2 2 2 2 2 2 2 2" xfId="6870"/>
    <cellStyle name="Обычный 2 5 2 2 2 2 2 2 2 2 2" xfId="15318"/>
    <cellStyle name="Обычный 2 5 2 2 2 2 2 2 2 3" xfId="11094"/>
    <cellStyle name="Обычный 2 5 2 2 2 2 2 2 3" xfId="4054"/>
    <cellStyle name="Обычный 2 5 2 2 2 2 2 2 3 2" xfId="8278"/>
    <cellStyle name="Обычный 2 5 2 2 2 2 2 2 3 2 2" xfId="16726"/>
    <cellStyle name="Обычный 2 5 2 2 2 2 2 2 3 3" xfId="12502"/>
    <cellStyle name="Обычный 2 5 2 2 2 2 2 2 4" xfId="5462"/>
    <cellStyle name="Обычный 2 5 2 2 2 2 2 2 4 2" xfId="13910"/>
    <cellStyle name="Обычный 2 5 2 2 2 2 2 2 5" xfId="9686"/>
    <cellStyle name="Обычный 2 5 2 2 2 2 2 3" xfId="1942"/>
    <cellStyle name="Обычный 2 5 2 2 2 2 2 3 2" xfId="6166"/>
    <cellStyle name="Обычный 2 5 2 2 2 2 2 3 2 2" xfId="14614"/>
    <cellStyle name="Обычный 2 5 2 2 2 2 2 3 3" xfId="10390"/>
    <cellStyle name="Обычный 2 5 2 2 2 2 2 4" xfId="3350"/>
    <cellStyle name="Обычный 2 5 2 2 2 2 2 4 2" xfId="7574"/>
    <cellStyle name="Обычный 2 5 2 2 2 2 2 4 2 2" xfId="16022"/>
    <cellStyle name="Обычный 2 5 2 2 2 2 2 4 3" xfId="11798"/>
    <cellStyle name="Обычный 2 5 2 2 2 2 2 5" xfId="4758"/>
    <cellStyle name="Обычный 2 5 2 2 2 2 2 5 2" xfId="13206"/>
    <cellStyle name="Обычный 2 5 2 2 2 2 2 6" xfId="8982"/>
    <cellStyle name="Обычный 2 5 2 2 2 2 3" xfId="885"/>
    <cellStyle name="Обычный 2 5 2 2 2 2 3 2" xfId="2294"/>
    <cellStyle name="Обычный 2 5 2 2 2 2 3 2 2" xfId="6518"/>
    <cellStyle name="Обычный 2 5 2 2 2 2 3 2 2 2" xfId="14966"/>
    <cellStyle name="Обычный 2 5 2 2 2 2 3 2 3" xfId="10742"/>
    <cellStyle name="Обычный 2 5 2 2 2 2 3 3" xfId="3702"/>
    <cellStyle name="Обычный 2 5 2 2 2 2 3 3 2" xfId="7926"/>
    <cellStyle name="Обычный 2 5 2 2 2 2 3 3 2 2" xfId="16374"/>
    <cellStyle name="Обычный 2 5 2 2 2 2 3 3 3" xfId="12150"/>
    <cellStyle name="Обычный 2 5 2 2 2 2 3 4" xfId="5110"/>
    <cellStyle name="Обычный 2 5 2 2 2 2 3 4 2" xfId="13558"/>
    <cellStyle name="Обычный 2 5 2 2 2 2 3 5" xfId="9334"/>
    <cellStyle name="Обычный 2 5 2 2 2 2 4" xfId="1590"/>
    <cellStyle name="Обычный 2 5 2 2 2 2 4 2" xfId="5814"/>
    <cellStyle name="Обычный 2 5 2 2 2 2 4 2 2" xfId="14262"/>
    <cellStyle name="Обычный 2 5 2 2 2 2 4 3" xfId="10038"/>
    <cellStyle name="Обычный 2 5 2 2 2 2 5" xfId="2998"/>
    <cellStyle name="Обычный 2 5 2 2 2 2 5 2" xfId="7222"/>
    <cellStyle name="Обычный 2 5 2 2 2 2 5 2 2" xfId="15670"/>
    <cellStyle name="Обычный 2 5 2 2 2 2 5 3" xfId="11446"/>
    <cellStyle name="Обычный 2 5 2 2 2 2 6" xfId="4406"/>
    <cellStyle name="Обычный 2 5 2 2 2 2 6 2" xfId="12854"/>
    <cellStyle name="Обычный 2 5 2 2 2 2 7" xfId="8630"/>
    <cellStyle name="Обычный 2 5 2 2 2 3" xfId="505"/>
    <cellStyle name="Обычный 2 5 2 2 2 3 2" xfId="1236"/>
    <cellStyle name="Обычный 2 5 2 2 2 3 2 2" xfId="2645"/>
    <cellStyle name="Обычный 2 5 2 2 2 3 2 2 2" xfId="6869"/>
    <cellStyle name="Обычный 2 5 2 2 2 3 2 2 2 2" xfId="15317"/>
    <cellStyle name="Обычный 2 5 2 2 2 3 2 2 3" xfId="11093"/>
    <cellStyle name="Обычный 2 5 2 2 2 3 2 3" xfId="4053"/>
    <cellStyle name="Обычный 2 5 2 2 2 3 2 3 2" xfId="8277"/>
    <cellStyle name="Обычный 2 5 2 2 2 3 2 3 2 2" xfId="16725"/>
    <cellStyle name="Обычный 2 5 2 2 2 3 2 3 3" xfId="12501"/>
    <cellStyle name="Обычный 2 5 2 2 2 3 2 4" xfId="5461"/>
    <cellStyle name="Обычный 2 5 2 2 2 3 2 4 2" xfId="13909"/>
    <cellStyle name="Обычный 2 5 2 2 2 3 2 5" xfId="9685"/>
    <cellStyle name="Обычный 2 5 2 2 2 3 3" xfId="1941"/>
    <cellStyle name="Обычный 2 5 2 2 2 3 3 2" xfId="6165"/>
    <cellStyle name="Обычный 2 5 2 2 2 3 3 2 2" xfId="14613"/>
    <cellStyle name="Обычный 2 5 2 2 2 3 3 3" xfId="10389"/>
    <cellStyle name="Обычный 2 5 2 2 2 3 4" xfId="3349"/>
    <cellStyle name="Обычный 2 5 2 2 2 3 4 2" xfId="7573"/>
    <cellStyle name="Обычный 2 5 2 2 2 3 4 2 2" xfId="16021"/>
    <cellStyle name="Обычный 2 5 2 2 2 3 4 3" xfId="11797"/>
    <cellStyle name="Обычный 2 5 2 2 2 3 5" xfId="4757"/>
    <cellStyle name="Обычный 2 5 2 2 2 3 5 2" xfId="13205"/>
    <cellStyle name="Обычный 2 5 2 2 2 3 6" xfId="8981"/>
    <cellStyle name="Обычный 2 5 2 2 2 4" xfId="884"/>
    <cellStyle name="Обычный 2 5 2 2 2 4 2" xfId="2293"/>
    <cellStyle name="Обычный 2 5 2 2 2 4 2 2" xfId="6517"/>
    <cellStyle name="Обычный 2 5 2 2 2 4 2 2 2" xfId="14965"/>
    <cellStyle name="Обычный 2 5 2 2 2 4 2 3" xfId="10741"/>
    <cellStyle name="Обычный 2 5 2 2 2 4 3" xfId="3701"/>
    <cellStyle name="Обычный 2 5 2 2 2 4 3 2" xfId="7925"/>
    <cellStyle name="Обычный 2 5 2 2 2 4 3 2 2" xfId="16373"/>
    <cellStyle name="Обычный 2 5 2 2 2 4 3 3" xfId="12149"/>
    <cellStyle name="Обычный 2 5 2 2 2 4 4" xfId="5109"/>
    <cellStyle name="Обычный 2 5 2 2 2 4 4 2" xfId="13557"/>
    <cellStyle name="Обычный 2 5 2 2 2 4 5" xfId="9333"/>
    <cellStyle name="Обычный 2 5 2 2 2 5" xfId="1589"/>
    <cellStyle name="Обычный 2 5 2 2 2 5 2" xfId="5813"/>
    <cellStyle name="Обычный 2 5 2 2 2 5 2 2" xfId="14261"/>
    <cellStyle name="Обычный 2 5 2 2 2 5 3" xfId="10037"/>
    <cellStyle name="Обычный 2 5 2 2 2 6" xfId="2997"/>
    <cellStyle name="Обычный 2 5 2 2 2 6 2" xfId="7221"/>
    <cellStyle name="Обычный 2 5 2 2 2 6 2 2" xfId="15669"/>
    <cellStyle name="Обычный 2 5 2 2 2 6 3" xfId="11445"/>
    <cellStyle name="Обычный 2 5 2 2 2 7" xfId="4405"/>
    <cellStyle name="Обычный 2 5 2 2 2 7 2" xfId="12853"/>
    <cellStyle name="Обычный 2 5 2 2 2 8" xfId="8629"/>
    <cellStyle name="Обычный 2 5 2 2 3" xfId="95"/>
    <cellStyle name="Обычный 2 5 2 2 3 2" xfId="507"/>
    <cellStyle name="Обычный 2 5 2 2 3 2 2" xfId="1238"/>
    <cellStyle name="Обычный 2 5 2 2 3 2 2 2" xfId="2647"/>
    <cellStyle name="Обычный 2 5 2 2 3 2 2 2 2" xfId="6871"/>
    <cellStyle name="Обычный 2 5 2 2 3 2 2 2 2 2" xfId="15319"/>
    <cellStyle name="Обычный 2 5 2 2 3 2 2 2 3" xfId="11095"/>
    <cellStyle name="Обычный 2 5 2 2 3 2 2 3" xfId="4055"/>
    <cellStyle name="Обычный 2 5 2 2 3 2 2 3 2" xfId="8279"/>
    <cellStyle name="Обычный 2 5 2 2 3 2 2 3 2 2" xfId="16727"/>
    <cellStyle name="Обычный 2 5 2 2 3 2 2 3 3" xfId="12503"/>
    <cellStyle name="Обычный 2 5 2 2 3 2 2 4" xfId="5463"/>
    <cellStyle name="Обычный 2 5 2 2 3 2 2 4 2" xfId="13911"/>
    <cellStyle name="Обычный 2 5 2 2 3 2 2 5" xfId="9687"/>
    <cellStyle name="Обычный 2 5 2 2 3 2 3" xfId="1943"/>
    <cellStyle name="Обычный 2 5 2 2 3 2 3 2" xfId="6167"/>
    <cellStyle name="Обычный 2 5 2 2 3 2 3 2 2" xfId="14615"/>
    <cellStyle name="Обычный 2 5 2 2 3 2 3 3" xfId="10391"/>
    <cellStyle name="Обычный 2 5 2 2 3 2 4" xfId="3351"/>
    <cellStyle name="Обычный 2 5 2 2 3 2 4 2" xfId="7575"/>
    <cellStyle name="Обычный 2 5 2 2 3 2 4 2 2" xfId="16023"/>
    <cellStyle name="Обычный 2 5 2 2 3 2 4 3" xfId="11799"/>
    <cellStyle name="Обычный 2 5 2 2 3 2 5" xfId="4759"/>
    <cellStyle name="Обычный 2 5 2 2 3 2 5 2" xfId="13207"/>
    <cellStyle name="Обычный 2 5 2 2 3 2 6" xfId="8983"/>
    <cellStyle name="Обычный 2 5 2 2 3 3" xfId="886"/>
    <cellStyle name="Обычный 2 5 2 2 3 3 2" xfId="2295"/>
    <cellStyle name="Обычный 2 5 2 2 3 3 2 2" xfId="6519"/>
    <cellStyle name="Обычный 2 5 2 2 3 3 2 2 2" xfId="14967"/>
    <cellStyle name="Обычный 2 5 2 2 3 3 2 3" xfId="10743"/>
    <cellStyle name="Обычный 2 5 2 2 3 3 3" xfId="3703"/>
    <cellStyle name="Обычный 2 5 2 2 3 3 3 2" xfId="7927"/>
    <cellStyle name="Обычный 2 5 2 2 3 3 3 2 2" xfId="16375"/>
    <cellStyle name="Обычный 2 5 2 2 3 3 3 3" xfId="12151"/>
    <cellStyle name="Обычный 2 5 2 2 3 3 4" xfId="5111"/>
    <cellStyle name="Обычный 2 5 2 2 3 3 4 2" xfId="13559"/>
    <cellStyle name="Обычный 2 5 2 2 3 3 5" xfId="9335"/>
    <cellStyle name="Обычный 2 5 2 2 3 4" xfId="1591"/>
    <cellStyle name="Обычный 2 5 2 2 3 4 2" xfId="5815"/>
    <cellStyle name="Обычный 2 5 2 2 3 4 2 2" xfId="14263"/>
    <cellStyle name="Обычный 2 5 2 2 3 4 3" xfId="10039"/>
    <cellStyle name="Обычный 2 5 2 2 3 5" xfId="2999"/>
    <cellStyle name="Обычный 2 5 2 2 3 5 2" xfId="7223"/>
    <cellStyle name="Обычный 2 5 2 2 3 5 2 2" xfId="15671"/>
    <cellStyle name="Обычный 2 5 2 2 3 5 3" xfId="11447"/>
    <cellStyle name="Обычный 2 5 2 2 3 6" xfId="4407"/>
    <cellStyle name="Обычный 2 5 2 2 3 6 2" xfId="12855"/>
    <cellStyle name="Обычный 2 5 2 2 3 7" xfId="8631"/>
    <cellStyle name="Обычный 2 5 2 2 4" xfId="504"/>
    <cellStyle name="Обычный 2 5 2 2 4 2" xfId="1235"/>
    <cellStyle name="Обычный 2 5 2 2 4 2 2" xfId="2644"/>
    <cellStyle name="Обычный 2 5 2 2 4 2 2 2" xfId="6868"/>
    <cellStyle name="Обычный 2 5 2 2 4 2 2 2 2" xfId="15316"/>
    <cellStyle name="Обычный 2 5 2 2 4 2 2 3" xfId="11092"/>
    <cellStyle name="Обычный 2 5 2 2 4 2 3" xfId="4052"/>
    <cellStyle name="Обычный 2 5 2 2 4 2 3 2" xfId="8276"/>
    <cellStyle name="Обычный 2 5 2 2 4 2 3 2 2" xfId="16724"/>
    <cellStyle name="Обычный 2 5 2 2 4 2 3 3" xfId="12500"/>
    <cellStyle name="Обычный 2 5 2 2 4 2 4" xfId="5460"/>
    <cellStyle name="Обычный 2 5 2 2 4 2 4 2" xfId="13908"/>
    <cellStyle name="Обычный 2 5 2 2 4 2 5" xfId="9684"/>
    <cellStyle name="Обычный 2 5 2 2 4 3" xfId="1940"/>
    <cellStyle name="Обычный 2 5 2 2 4 3 2" xfId="6164"/>
    <cellStyle name="Обычный 2 5 2 2 4 3 2 2" xfId="14612"/>
    <cellStyle name="Обычный 2 5 2 2 4 3 3" xfId="10388"/>
    <cellStyle name="Обычный 2 5 2 2 4 4" xfId="3348"/>
    <cellStyle name="Обычный 2 5 2 2 4 4 2" xfId="7572"/>
    <cellStyle name="Обычный 2 5 2 2 4 4 2 2" xfId="16020"/>
    <cellStyle name="Обычный 2 5 2 2 4 4 3" xfId="11796"/>
    <cellStyle name="Обычный 2 5 2 2 4 5" xfId="4756"/>
    <cellStyle name="Обычный 2 5 2 2 4 5 2" xfId="13204"/>
    <cellStyle name="Обычный 2 5 2 2 4 6" xfId="8980"/>
    <cellStyle name="Обычный 2 5 2 2 5" xfId="883"/>
    <cellStyle name="Обычный 2 5 2 2 5 2" xfId="2292"/>
    <cellStyle name="Обычный 2 5 2 2 5 2 2" xfId="6516"/>
    <cellStyle name="Обычный 2 5 2 2 5 2 2 2" xfId="14964"/>
    <cellStyle name="Обычный 2 5 2 2 5 2 3" xfId="10740"/>
    <cellStyle name="Обычный 2 5 2 2 5 3" xfId="3700"/>
    <cellStyle name="Обычный 2 5 2 2 5 3 2" xfId="7924"/>
    <cellStyle name="Обычный 2 5 2 2 5 3 2 2" xfId="16372"/>
    <cellStyle name="Обычный 2 5 2 2 5 3 3" xfId="12148"/>
    <cellStyle name="Обычный 2 5 2 2 5 4" xfId="5108"/>
    <cellStyle name="Обычный 2 5 2 2 5 4 2" xfId="13556"/>
    <cellStyle name="Обычный 2 5 2 2 5 5" xfId="9332"/>
    <cellStyle name="Обычный 2 5 2 2 6" xfId="1588"/>
    <cellStyle name="Обычный 2 5 2 2 6 2" xfId="5812"/>
    <cellStyle name="Обычный 2 5 2 2 6 2 2" xfId="14260"/>
    <cellStyle name="Обычный 2 5 2 2 6 3" xfId="10036"/>
    <cellStyle name="Обычный 2 5 2 2 7" xfId="2996"/>
    <cellStyle name="Обычный 2 5 2 2 7 2" xfId="7220"/>
    <cellStyle name="Обычный 2 5 2 2 7 2 2" xfId="15668"/>
    <cellStyle name="Обычный 2 5 2 2 7 3" xfId="11444"/>
    <cellStyle name="Обычный 2 5 2 2 8" xfId="4404"/>
    <cellStyle name="Обычный 2 5 2 2 8 2" xfId="12852"/>
    <cellStyle name="Обычный 2 5 2 2 9" xfId="8628"/>
    <cellStyle name="Обычный 2 5 2 3" xfId="96"/>
    <cellStyle name="Обычный 2 5 2 3 2" xfId="97"/>
    <cellStyle name="Обычный 2 5 2 3 2 2" xfId="509"/>
    <cellStyle name="Обычный 2 5 2 3 2 2 2" xfId="1240"/>
    <cellStyle name="Обычный 2 5 2 3 2 2 2 2" xfId="2649"/>
    <cellStyle name="Обычный 2 5 2 3 2 2 2 2 2" xfId="6873"/>
    <cellStyle name="Обычный 2 5 2 3 2 2 2 2 2 2" xfId="15321"/>
    <cellStyle name="Обычный 2 5 2 3 2 2 2 2 3" xfId="11097"/>
    <cellStyle name="Обычный 2 5 2 3 2 2 2 3" xfId="4057"/>
    <cellStyle name="Обычный 2 5 2 3 2 2 2 3 2" xfId="8281"/>
    <cellStyle name="Обычный 2 5 2 3 2 2 2 3 2 2" xfId="16729"/>
    <cellStyle name="Обычный 2 5 2 3 2 2 2 3 3" xfId="12505"/>
    <cellStyle name="Обычный 2 5 2 3 2 2 2 4" xfId="5465"/>
    <cellStyle name="Обычный 2 5 2 3 2 2 2 4 2" xfId="13913"/>
    <cellStyle name="Обычный 2 5 2 3 2 2 2 5" xfId="9689"/>
    <cellStyle name="Обычный 2 5 2 3 2 2 3" xfId="1945"/>
    <cellStyle name="Обычный 2 5 2 3 2 2 3 2" xfId="6169"/>
    <cellStyle name="Обычный 2 5 2 3 2 2 3 2 2" xfId="14617"/>
    <cellStyle name="Обычный 2 5 2 3 2 2 3 3" xfId="10393"/>
    <cellStyle name="Обычный 2 5 2 3 2 2 4" xfId="3353"/>
    <cellStyle name="Обычный 2 5 2 3 2 2 4 2" xfId="7577"/>
    <cellStyle name="Обычный 2 5 2 3 2 2 4 2 2" xfId="16025"/>
    <cellStyle name="Обычный 2 5 2 3 2 2 4 3" xfId="11801"/>
    <cellStyle name="Обычный 2 5 2 3 2 2 5" xfId="4761"/>
    <cellStyle name="Обычный 2 5 2 3 2 2 5 2" xfId="13209"/>
    <cellStyle name="Обычный 2 5 2 3 2 2 6" xfId="8985"/>
    <cellStyle name="Обычный 2 5 2 3 2 3" xfId="888"/>
    <cellStyle name="Обычный 2 5 2 3 2 3 2" xfId="2297"/>
    <cellStyle name="Обычный 2 5 2 3 2 3 2 2" xfId="6521"/>
    <cellStyle name="Обычный 2 5 2 3 2 3 2 2 2" xfId="14969"/>
    <cellStyle name="Обычный 2 5 2 3 2 3 2 3" xfId="10745"/>
    <cellStyle name="Обычный 2 5 2 3 2 3 3" xfId="3705"/>
    <cellStyle name="Обычный 2 5 2 3 2 3 3 2" xfId="7929"/>
    <cellStyle name="Обычный 2 5 2 3 2 3 3 2 2" xfId="16377"/>
    <cellStyle name="Обычный 2 5 2 3 2 3 3 3" xfId="12153"/>
    <cellStyle name="Обычный 2 5 2 3 2 3 4" xfId="5113"/>
    <cellStyle name="Обычный 2 5 2 3 2 3 4 2" xfId="13561"/>
    <cellStyle name="Обычный 2 5 2 3 2 3 5" xfId="9337"/>
    <cellStyle name="Обычный 2 5 2 3 2 4" xfId="1593"/>
    <cellStyle name="Обычный 2 5 2 3 2 4 2" xfId="5817"/>
    <cellStyle name="Обычный 2 5 2 3 2 4 2 2" xfId="14265"/>
    <cellStyle name="Обычный 2 5 2 3 2 4 3" xfId="10041"/>
    <cellStyle name="Обычный 2 5 2 3 2 5" xfId="3001"/>
    <cellStyle name="Обычный 2 5 2 3 2 5 2" xfId="7225"/>
    <cellStyle name="Обычный 2 5 2 3 2 5 2 2" xfId="15673"/>
    <cellStyle name="Обычный 2 5 2 3 2 5 3" xfId="11449"/>
    <cellStyle name="Обычный 2 5 2 3 2 6" xfId="4409"/>
    <cellStyle name="Обычный 2 5 2 3 2 6 2" xfId="12857"/>
    <cellStyle name="Обычный 2 5 2 3 2 7" xfId="8633"/>
    <cellStyle name="Обычный 2 5 2 3 3" xfId="508"/>
    <cellStyle name="Обычный 2 5 2 3 3 2" xfId="1239"/>
    <cellStyle name="Обычный 2 5 2 3 3 2 2" xfId="2648"/>
    <cellStyle name="Обычный 2 5 2 3 3 2 2 2" xfId="6872"/>
    <cellStyle name="Обычный 2 5 2 3 3 2 2 2 2" xfId="15320"/>
    <cellStyle name="Обычный 2 5 2 3 3 2 2 3" xfId="11096"/>
    <cellStyle name="Обычный 2 5 2 3 3 2 3" xfId="4056"/>
    <cellStyle name="Обычный 2 5 2 3 3 2 3 2" xfId="8280"/>
    <cellStyle name="Обычный 2 5 2 3 3 2 3 2 2" xfId="16728"/>
    <cellStyle name="Обычный 2 5 2 3 3 2 3 3" xfId="12504"/>
    <cellStyle name="Обычный 2 5 2 3 3 2 4" xfId="5464"/>
    <cellStyle name="Обычный 2 5 2 3 3 2 4 2" xfId="13912"/>
    <cellStyle name="Обычный 2 5 2 3 3 2 5" xfId="9688"/>
    <cellStyle name="Обычный 2 5 2 3 3 3" xfId="1944"/>
    <cellStyle name="Обычный 2 5 2 3 3 3 2" xfId="6168"/>
    <cellStyle name="Обычный 2 5 2 3 3 3 2 2" xfId="14616"/>
    <cellStyle name="Обычный 2 5 2 3 3 3 3" xfId="10392"/>
    <cellStyle name="Обычный 2 5 2 3 3 4" xfId="3352"/>
    <cellStyle name="Обычный 2 5 2 3 3 4 2" xfId="7576"/>
    <cellStyle name="Обычный 2 5 2 3 3 4 2 2" xfId="16024"/>
    <cellStyle name="Обычный 2 5 2 3 3 4 3" xfId="11800"/>
    <cellStyle name="Обычный 2 5 2 3 3 5" xfId="4760"/>
    <cellStyle name="Обычный 2 5 2 3 3 5 2" xfId="13208"/>
    <cellStyle name="Обычный 2 5 2 3 3 6" xfId="8984"/>
    <cellStyle name="Обычный 2 5 2 3 4" xfId="887"/>
    <cellStyle name="Обычный 2 5 2 3 4 2" xfId="2296"/>
    <cellStyle name="Обычный 2 5 2 3 4 2 2" xfId="6520"/>
    <cellStyle name="Обычный 2 5 2 3 4 2 2 2" xfId="14968"/>
    <cellStyle name="Обычный 2 5 2 3 4 2 3" xfId="10744"/>
    <cellStyle name="Обычный 2 5 2 3 4 3" xfId="3704"/>
    <cellStyle name="Обычный 2 5 2 3 4 3 2" xfId="7928"/>
    <cellStyle name="Обычный 2 5 2 3 4 3 2 2" xfId="16376"/>
    <cellStyle name="Обычный 2 5 2 3 4 3 3" xfId="12152"/>
    <cellStyle name="Обычный 2 5 2 3 4 4" xfId="5112"/>
    <cellStyle name="Обычный 2 5 2 3 4 4 2" xfId="13560"/>
    <cellStyle name="Обычный 2 5 2 3 4 5" xfId="9336"/>
    <cellStyle name="Обычный 2 5 2 3 5" xfId="1592"/>
    <cellStyle name="Обычный 2 5 2 3 5 2" xfId="5816"/>
    <cellStyle name="Обычный 2 5 2 3 5 2 2" xfId="14264"/>
    <cellStyle name="Обычный 2 5 2 3 5 3" xfId="10040"/>
    <cellStyle name="Обычный 2 5 2 3 6" xfId="3000"/>
    <cellStyle name="Обычный 2 5 2 3 6 2" xfId="7224"/>
    <cellStyle name="Обычный 2 5 2 3 6 2 2" xfId="15672"/>
    <cellStyle name="Обычный 2 5 2 3 6 3" xfId="11448"/>
    <cellStyle name="Обычный 2 5 2 3 7" xfId="4408"/>
    <cellStyle name="Обычный 2 5 2 3 7 2" xfId="12856"/>
    <cellStyle name="Обычный 2 5 2 3 8" xfId="8632"/>
    <cellStyle name="Обычный 2 5 2 4" xfId="98"/>
    <cellStyle name="Обычный 2 5 2 4 2" xfId="510"/>
    <cellStyle name="Обычный 2 5 2 4 2 2" xfId="1241"/>
    <cellStyle name="Обычный 2 5 2 4 2 2 2" xfId="2650"/>
    <cellStyle name="Обычный 2 5 2 4 2 2 2 2" xfId="6874"/>
    <cellStyle name="Обычный 2 5 2 4 2 2 2 2 2" xfId="15322"/>
    <cellStyle name="Обычный 2 5 2 4 2 2 2 3" xfId="11098"/>
    <cellStyle name="Обычный 2 5 2 4 2 2 3" xfId="4058"/>
    <cellStyle name="Обычный 2 5 2 4 2 2 3 2" xfId="8282"/>
    <cellStyle name="Обычный 2 5 2 4 2 2 3 2 2" xfId="16730"/>
    <cellStyle name="Обычный 2 5 2 4 2 2 3 3" xfId="12506"/>
    <cellStyle name="Обычный 2 5 2 4 2 2 4" xfId="5466"/>
    <cellStyle name="Обычный 2 5 2 4 2 2 4 2" xfId="13914"/>
    <cellStyle name="Обычный 2 5 2 4 2 2 5" xfId="9690"/>
    <cellStyle name="Обычный 2 5 2 4 2 3" xfId="1946"/>
    <cellStyle name="Обычный 2 5 2 4 2 3 2" xfId="6170"/>
    <cellStyle name="Обычный 2 5 2 4 2 3 2 2" xfId="14618"/>
    <cellStyle name="Обычный 2 5 2 4 2 3 3" xfId="10394"/>
    <cellStyle name="Обычный 2 5 2 4 2 4" xfId="3354"/>
    <cellStyle name="Обычный 2 5 2 4 2 4 2" xfId="7578"/>
    <cellStyle name="Обычный 2 5 2 4 2 4 2 2" xfId="16026"/>
    <cellStyle name="Обычный 2 5 2 4 2 4 3" xfId="11802"/>
    <cellStyle name="Обычный 2 5 2 4 2 5" xfId="4762"/>
    <cellStyle name="Обычный 2 5 2 4 2 5 2" xfId="13210"/>
    <cellStyle name="Обычный 2 5 2 4 2 6" xfId="8986"/>
    <cellStyle name="Обычный 2 5 2 4 3" xfId="889"/>
    <cellStyle name="Обычный 2 5 2 4 3 2" xfId="2298"/>
    <cellStyle name="Обычный 2 5 2 4 3 2 2" xfId="6522"/>
    <cellStyle name="Обычный 2 5 2 4 3 2 2 2" xfId="14970"/>
    <cellStyle name="Обычный 2 5 2 4 3 2 3" xfId="10746"/>
    <cellStyle name="Обычный 2 5 2 4 3 3" xfId="3706"/>
    <cellStyle name="Обычный 2 5 2 4 3 3 2" xfId="7930"/>
    <cellStyle name="Обычный 2 5 2 4 3 3 2 2" xfId="16378"/>
    <cellStyle name="Обычный 2 5 2 4 3 3 3" xfId="12154"/>
    <cellStyle name="Обычный 2 5 2 4 3 4" xfId="5114"/>
    <cellStyle name="Обычный 2 5 2 4 3 4 2" xfId="13562"/>
    <cellStyle name="Обычный 2 5 2 4 3 5" xfId="9338"/>
    <cellStyle name="Обычный 2 5 2 4 4" xfId="1594"/>
    <cellStyle name="Обычный 2 5 2 4 4 2" xfId="5818"/>
    <cellStyle name="Обычный 2 5 2 4 4 2 2" xfId="14266"/>
    <cellStyle name="Обычный 2 5 2 4 4 3" xfId="10042"/>
    <cellStyle name="Обычный 2 5 2 4 5" xfId="3002"/>
    <cellStyle name="Обычный 2 5 2 4 5 2" xfId="7226"/>
    <cellStyle name="Обычный 2 5 2 4 5 2 2" xfId="15674"/>
    <cellStyle name="Обычный 2 5 2 4 5 3" xfId="11450"/>
    <cellStyle name="Обычный 2 5 2 4 6" xfId="4410"/>
    <cellStyle name="Обычный 2 5 2 4 6 2" xfId="12858"/>
    <cellStyle name="Обычный 2 5 2 4 7" xfId="8634"/>
    <cellStyle name="Обычный 2 5 2 5" xfId="503"/>
    <cellStyle name="Обычный 2 5 2 5 2" xfId="1234"/>
    <cellStyle name="Обычный 2 5 2 5 2 2" xfId="2643"/>
    <cellStyle name="Обычный 2 5 2 5 2 2 2" xfId="6867"/>
    <cellStyle name="Обычный 2 5 2 5 2 2 2 2" xfId="15315"/>
    <cellStyle name="Обычный 2 5 2 5 2 2 3" xfId="11091"/>
    <cellStyle name="Обычный 2 5 2 5 2 3" xfId="4051"/>
    <cellStyle name="Обычный 2 5 2 5 2 3 2" xfId="8275"/>
    <cellStyle name="Обычный 2 5 2 5 2 3 2 2" xfId="16723"/>
    <cellStyle name="Обычный 2 5 2 5 2 3 3" xfId="12499"/>
    <cellStyle name="Обычный 2 5 2 5 2 4" xfId="5459"/>
    <cellStyle name="Обычный 2 5 2 5 2 4 2" xfId="13907"/>
    <cellStyle name="Обычный 2 5 2 5 2 5" xfId="9683"/>
    <cellStyle name="Обычный 2 5 2 5 3" xfId="1939"/>
    <cellStyle name="Обычный 2 5 2 5 3 2" xfId="6163"/>
    <cellStyle name="Обычный 2 5 2 5 3 2 2" xfId="14611"/>
    <cellStyle name="Обычный 2 5 2 5 3 3" xfId="10387"/>
    <cellStyle name="Обычный 2 5 2 5 4" xfId="3347"/>
    <cellStyle name="Обычный 2 5 2 5 4 2" xfId="7571"/>
    <cellStyle name="Обычный 2 5 2 5 4 2 2" xfId="16019"/>
    <cellStyle name="Обычный 2 5 2 5 4 3" xfId="11795"/>
    <cellStyle name="Обычный 2 5 2 5 5" xfId="4755"/>
    <cellStyle name="Обычный 2 5 2 5 5 2" xfId="13203"/>
    <cellStyle name="Обычный 2 5 2 5 6" xfId="8979"/>
    <cellStyle name="Обычный 2 5 2 6" xfId="882"/>
    <cellStyle name="Обычный 2 5 2 6 2" xfId="2291"/>
    <cellStyle name="Обычный 2 5 2 6 2 2" xfId="6515"/>
    <cellStyle name="Обычный 2 5 2 6 2 2 2" xfId="14963"/>
    <cellStyle name="Обычный 2 5 2 6 2 3" xfId="10739"/>
    <cellStyle name="Обычный 2 5 2 6 3" xfId="3699"/>
    <cellStyle name="Обычный 2 5 2 6 3 2" xfId="7923"/>
    <cellStyle name="Обычный 2 5 2 6 3 2 2" xfId="16371"/>
    <cellStyle name="Обычный 2 5 2 6 3 3" xfId="12147"/>
    <cellStyle name="Обычный 2 5 2 6 4" xfId="5107"/>
    <cellStyle name="Обычный 2 5 2 6 4 2" xfId="13555"/>
    <cellStyle name="Обычный 2 5 2 6 5" xfId="9331"/>
    <cellStyle name="Обычный 2 5 2 7" xfId="1587"/>
    <cellStyle name="Обычный 2 5 2 7 2" xfId="5811"/>
    <cellStyle name="Обычный 2 5 2 7 2 2" xfId="14259"/>
    <cellStyle name="Обычный 2 5 2 7 3" xfId="10035"/>
    <cellStyle name="Обычный 2 5 2 8" xfId="2995"/>
    <cellStyle name="Обычный 2 5 2 8 2" xfId="7219"/>
    <cellStyle name="Обычный 2 5 2 8 2 2" xfId="15667"/>
    <cellStyle name="Обычный 2 5 2 8 3" xfId="11443"/>
    <cellStyle name="Обычный 2 5 2 9" xfId="4403"/>
    <cellStyle name="Обычный 2 5 2 9 2" xfId="12851"/>
    <cellStyle name="Обычный 2 5 3" xfId="99"/>
    <cellStyle name="Обычный 2 5 3 2" xfId="100"/>
    <cellStyle name="Обычный 2 5 3 2 2" xfId="101"/>
    <cellStyle name="Обычный 2 5 3 2 2 2" xfId="513"/>
    <cellStyle name="Обычный 2 5 3 2 2 2 2" xfId="1244"/>
    <cellStyle name="Обычный 2 5 3 2 2 2 2 2" xfId="2653"/>
    <cellStyle name="Обычный 2 5 3 2 2 2 2 2 2" xfId="6877"/>
    <cellStyle name="Обычный 2 5 3 2 2 2 2 2 2 2" xfId="15325"/>
    <cellStyle name="Обычный 2 5 3 2 2 2 2 2 3" xfId="11101"/>
    <cellStyle name="Обычный 2 5 3 2 2 2 2 3" xfId="4061"/>
    <cellStyle name="Обычный 2 5 3 2 2 2 2 3 2" xfId="8285"/>
    <cellStyle name="Обычный 2 5 3 2 2 2 2 3 2 2" xfId="16733"/>
    <cellStyle name="Обычный 2 5 3 2 2 2 2 3 3" xfId="12509"/>
    <cellStyle name="Обычный 2 5 3 2 2 2 2 4" xfId="5469"/>
    <cellStyle name="Обычный 2 5 3 2 2 2 2 4 2" xfId="13917"/>
    <cellStyle name="Обычный 2 5 3 2 2 2 2 5" xfId="9693"/>
    <cellStyle name="Обычный 2 5 3 2 2 2 3" xfId="1949"/>
    <cellStyle name="Обычный 2 5 3 2 2 2 3 2" xfId="6173"/>
    <cellStyle name="Обычный 2 5 3 2 2 2 3 2 2" xfId="14621"/>
    <cellStyle name="Обычный 2 5 3 2 2 2 3 3" xfId="10397"/>
    <cellStyle name="Обычный 2 5 3 2 2 2 4" xfId="3357"/>
    <cellStyle name="Обычный 2 5 3 2 2 2 4 2" xfId="7581"/>
    <cellStyle name="Обычный 2 5 3 2 2 2 4 2 2" xfId="16029"/>
    <cellStyle name="Обычный 2 5 3 2 2 2 4 3" xfId="11805"/>
    <cellStyle name="Обычный 2 5 3 2 2 2 5" xfId="4765"/>
    <cellStyle name="Обычный 2 5 3 2 2 2 5 2" xfId="13213"/>
    <cellStyle name="Обычный 2 5 3 2 2 2 6" xfId="8989"/>
    <cellStyle name="Обычный 2 5 3 2 2 3" xfId="892"/>
    <cellStyle name="Обычный 2 5 3 2 2 3 2" xfId="2301"/>
    <cellStyle name="Обычный 2 5 3 2 2 3 2 2" xfId="6525"/>
    <cellStyle name="Обычный 2 5 3 2 2 3 2 2 2" xfId="14973"/>
    <cellStyle name="Обычный 2 5 3 2 2 3 2 3" xfId="10749"/>
    <cellStyle name="Обычный 2 5 3 2 2 3 3" xfId="3709"/>
    <cellStyle name="Обычный 2 5 3 2 2 3 3 2" xfId="7933"/>
    <cellStyle name="Обычный 2 5 3 2 2 3 3 2 2" xfId="16381"/>
    <cellStyle name="Обычный 2 5 3 2 2 3 3 3" xfId="12157"/>
    <cellStyle name="Обычный 2 5 3 2 2 3 4" xfId="5117"/>
    <cellStyle name="Обычный 2 5 3 2 2 3 4 2" xfId="13565"/>
    <cellStyle name="Обычный 2 5 3 2 2 3 5" xfId="9341"/>
    <cellStyle name="Обычный 2 5 3 2 2 4" xfId="1597"/>
    <cellStyle name="Обычный 2 5 3 2 2 4 2" xfId="5821"/>
    <cellStyle name="Обычный 2 5 3 2 2 4 2 2" xfId="14269"/>
    <cellStyle name="Обычный 2 5 3 2 2 4 3" xfId="10045"/>
    <cellStyle name="Обычный 2 5 3 2 2 5" xfId="3005"/>
    <cellStyle name="Обычный 2 5 3 2 2 5 2" xfId="7229"/>
    <cellStyle name="Обычный 2 5 3 2 2 5 2 2" xfId="15677"/>
    <cellStyle name="Обычный 2 5 3 2 2 5 3" xfId="11453"/>
    <cellStyle name="Обычный 2 5 3 2 2 6" xfId="4413"/>
    <cellStyle name="Обычный 2 5 3 2 2 6 2" xfId="12861"/>
    <cellStyle name="Обычный 2 5 3 2 2 7" xfId="8637"/>
    <cellStyle name="Обычный 2 5 3 2 3" xfId="512"/>
    <cellStyle name="Обычный 2 5 3 2 3 2" xfId="1243"/>
    <cellStyle name="Обычный 2 5 3 2 3 2 2" xfId="2652"/>
    <cellStyle name="Обычный 2 5 3 2 3 2 2 2" xfId="6876"/>
    <cellStyle name="Обычный 2 5 3 2 3 2 2 2 2" xfId="15324"/>
    <cellStyle name="Обычный 2 5 3 2 3 2 2 3" xfId="11100"/>
    <cellStyle name="Обычный 2 5 3 2 3 2 3" xfId="4060"/>
    <cellStyle name="Обычный 2 5 3 2 3 2 3 2" xfId="8284"/>
    <cellStyle name="Обычный 2 5 3 2 3 2 3 2 2" xfId="16732"/>
    <cellStyle name="Обычный 2 5 3 2 3 2 3 3" xfId="12508"/>
    <cellStyle name="Обычный 2 5 3 2 3 2 4" xfId="5468"/>
    <cellStyle name="Обычный 2 5 3 2 3 2 4 2" xfId="13916"/>
    <cellStyle name="Обычный 2 5 3 2 3 2 5" xfId="9692"/>
    <cellStyle name="Обычный 2 5 3 2 3 3" xfId="1948"/>
    <cellStyle name="Обычный 2 5 3 2 3 3 2" xfId="6172"/>
    <cellStyle name="Обычный 2 5 3 2 3 3 2 2" xfId="14620"/>
    <cellStyle name="Обычный 2 5 3 2 3 3 3" xfId="10396"/>
    <cellStyle name="Обычный 2 5 3 2 3 4" xfId="3356"/>
    <cellStyle name="Обычный 2 5 3 2 3 4 2" xfId="7580"/>
    <cellStyle name="Обычный 2 5 3 2 3 4 2 2" xfId="16028"/>
    <cellStyle name="Обычный 2 5 3 2 3 4 3" xfId="11804"/>
    <cellStyle name="Обычный 2 5 3 2 3 5" xfId="4764"/>
    <cellStyle name="Обычный 2 5 3 2 3 5 2" xfId="13212"/>
    <cellStyle name="Обычный 2 5 3 2 3 6" xfId="8988"/>
    <cellStyle name="Обычный 2 5 3 2 4" xfId="891"/>
    <cellStyle name="Обычный 2 5 3 2 4 2" xfId="2300"/>
    <cellStyle name="Обычный 2 5 3 2 4 2 2" xfId="6524"/>
    <cellStyle name="Обычный 2 5 3 2 4 2 2 2" xfId="14972"/>
    <cellStyle name="Обычный 2 5 3 2 4 2 3" xfId="10748"/>
    <cellStyle name="Обычный 2 5 3 2 4 3" xfId="3708"/>
    <cellStyle name="Обычный 2 5 3 2 4 3 2" xfId="7932"/>
    <cellStyle name="Обычный 2 5 3 2 4 3 2 2" xfId="16380"/>
    <cellStyle name="Обычный 2 5 3 2 4 3 3" xfId="12156"/>
    <cellStyle name="Обычный 2 5 3 2 4 4" xfId="5116"/>
    <cellStyle name="Обычный 2 5 3 2 4 4 2" xfId="13564"/>
    <cellStyle name="Обычный 2 5 3 2 4 5" xfId="9340"/>
    <cellStyle name="Обычный 2 5 3 2 5" xfId="1596"/>
    <cellStyle name="Обычный 2 5 3 2 5 2" xfId="5820"/>
    <cellStyle name="Обычный 2 5 3 2 5 2 2" xfId="14268"/>
    <cellStyle name="Обычный 2 5 3 2 5 3" xfId="10044"/>
    <cellStyle name="Обычный 2 5 3 2 6" xfId="3004"/>
    <cellStyle name="Обычный 2 5 3 2 6 2" xfId="7228"/>
    <cellStyle name="Обычный 2 5 3 2 6 2 2" xfId="15676"/>
    <cellStyle name="Обычный 2 5 3 2 6 3" xfId="11452"/>
    <cellStyle name="Обычный 2 5 3 2 7" xfId="4412"/>
    <cellStyle name="Обычный 2 5 3 2 7 2" xfId="12860"/>
    <cellStyle name="Обычный 2 5 3 2 8" xfId="8636"/>
    <cellStyle name="Обычный 2 5 3 3" xfId="102"/>
    <cellStyle name="Обычный 2 5 3 3 2" xfId="514"/>
    <cellStyle name="Обычный 2 5 3 3 2 2" xfId="1245"/>
    <cellStyle name="Обычный 2 5 3 3 2 2 2" xfId="2654"/>
    <cellStyle name="Обычный 2 5 3 3 2 2 2 2" xfId="6878"/>
    <cellStyle name="Обычный 2 5 3 3 2 2 2 2 2" xfId="15326"/>
    <cellStyle name="Обычный 2 5 3 3 2 2 2 3" xfId="11102"/>
    <cellStyle name="Обычный 2 5 3 3 2 2 3" xfId="4062"/>
    <cellStyle name="Обычный 2 5 3 3 2 2 3 2" xfId="8286"/>
    <cellStyle name="Обычный 2 5 3 3 2 2 3 2 2" xfId="16734"/>
    <cellStyle name="Обычный 2 5 3 3 2 2 3 3" xfId="12510"/>
    <cellStyle name="Обычный 2 5 3 3 2 2 4" xfId="5470"/>
    <cellStyle name="Обычный 2 5 3 3 2 2 4 2" xfId="13918"/>
    <cellStyle name="Обычный 2 5 3 3 2 2 5" xfId="9694"/>
    <cellStyle name="Обычный 2 5 3 3 2 3" xfId="1950"/>
    <cellStyle name="Обычный 2 5 3 3 2 3 2" xfId="6174"/>
    <cellStyle name="Обычный 2 5 3 3 2 3 2 2" xfId="14622"/>
    <cellStyle name="Обычный 2 5 3 3 2 3 3" xfId="10398"/>
    <cellStyle name="Обычный 2 5 3 3 2 4" xfId="3358"/>
    <cellStyle name="Обычный 2 5 3 3 2 4 2" xfId="7582"/>
    <cellStyle name="Обычный 2 5 3 3 2 4 2 2" xfId="16030"/>
    <cellStyle name="Обычный 2 5 3 3 2 4 3" xfId="11806"/>
    <cellStyle name="Обычный 2 5 3 3 2 5" xfId="4766"/>
    <cellStyle name="Обычный 2 5 3 3 2 5 2" xfId="13214"/>
    <cellStyle name="Обычный 2 5 3 3 2 6" xfId="8990"/>
    <cellStyle name="Обычный 2 5 3 3 3" xfId="893"/>
    <cellStyle name="Обычный 2 5 3 3 3 2" xfId="2302"/>
    <cellStyle name="Обычный 2 5 3 3 3 2 2" xfId="6526"/>
    <cellStyle name="Обычный 2 5 3 3 3 2 2 2" xfId="14974"/>
    <cellStyle name="Обычный 2 5 3 3 3 2 3" xfId="10750"/>
    <cellStyle name="Обычный 2 5 3 3 3 3" xfId="3710"/>
    <cellStyle name="Обычный 2 5 3 3 3 3 2" xfId="7934"/>
    <cellStyle name="Обычный 2 5 3 3 3 3 2 2" xfId="16382"/>
    <cellStyle name="Обычный 2 5 3 3 3 3 3" xfId="12158"/>
    <cellStyle name="Обычный 2 5 3 3 3 4" xfId="5118"/>
    <cellStyle name="Обычный 2 5 3 3 3 4 2" xfId="13566"/>
    <cellStyle name="Обычный 2 5 3 3 3 5" xfId="9342"/>
    <cellStyle name="Обычный 2 5 3 3 4" xfId="1598"/>
    <cellStyle name="Обычный 2 5 3 3 4 2" xfId="5822"/>
    <cellStyle name="Обычный 2 5 3 3 4 2 2" xfId="14270"/>
    <cellStyle name="Обычный 2 5 3 3 4 3" xfId="10046"/>
    <cellStyle name="Обычный 2 5 3 3 5" xfId="3006"/>
    <cellStyle name="Обычный 2 5 3 3 5 2" xfId="7230"/>
    <cellStyle name="Обычный 2 5 3 3 5 2 2" xfId="15678"/>
    <cellStyle name="Обычный 2 5 3 3 5 3" xfId="11454"/>
    <cellStyle name="Обычный 2 5 3 3 6" xfId="4414"/>
    <cellStyle name="Обычный 2 5 3 3 6 2" xfId="12862"/>
    <cellStyle name="Обычный 2 5 3 3 7" xfId="8638"/>
    <cellStyle name="Обычный 2 5 3 4" xfId="511"/>
    <cellStyle name="Обычный 2 5 3 4 2" xfId="1242"/>
    <cellStyle name="Обычный 2 5 3 4 2 2" xfId="2651"/>
    <cellStyle name="Обычный 2 5 3 4 2 2 2" xfId="6875"/>
    <cellStyle name="Обычный 2 5 3 4 2 2 2 2" xfId="15323"/>
    <cellStyle name="Обычный 2 5 3 4 2 2 3" xfId="11099"/>
    <cellStyle name="Обычный 2 5 3 4 2 3" xfId="4059"/>
    <cellStyle name="Обычный 2 5 3 4 2 3 2" xfId="8283"/>
    <cellStyle name="Обычный 2 5 3 4 2 3 2 2" xfId="16731"/>
    <cellStyle name="Обычный 2 5 3 4 2 3 3" xfId="12507"/>
    <cellStyle name="Обычный 2 5 3 4 2 4" xfId="5467"/>
    <cellStyle name="Обычный 2 5 3 4 2 4 2" xfId="13915"/>
    <cellStyle name="Обычный 2 5 3 4 2 5" xfId="9691"/>
    <cellStyle name="Обычный 2 5 3 4 3" xfId="1947"/>
    <cellStyle name="Обычный 2 5 3 4 3 2" xfId="6171"/>
    <cellStyle name="Обычный 2 5 3 4 3 2 2" xfId="14619"/>
    <cellStyle name="Обычный 2 5 3 4 3 3" xfId="10395"/>
    <cellStyle name="Обычный 2 5 3 4 4" xfId="3355"/>
    <cellStyle name="Обычный 2 5 3 4 4 2" xfId="7579"/>
    <cellStyle name="Обычный 2 5 3 4 4 2 2" xfId="16027"/>
    <cellStyle name="Обычный 2 5 3 4 4 3" xfId="11803"/>
    <cellStyle name="Обычный 2 5 3 4 5" xfId="4763"/>
    <cellStyle name="Обычный 2 5 3 4 5 2" xfId="13211"/>
    <cellStyle name="Обычный 2 5 3 4 6" xfId="8987"/>
    <cellStyle name="Обычный 2 5 3 5" xfId="890"/>
    <cellStyle name="Обычный 2 5 3 5 2" xfId="2299"/>
    <cellStyle name="Обычный 2 5 3 5 2 2" xfId="6523"/>
    <cellStyle name="Обычный 2 5 3 5 2 2 2" xfId="14971"/>
    <cellStyle name="Обычный 2 5 3 5 2 3" xfId="10747"/>
    <cellStyle name="Обычный 2 5 3 5 3" xfId="3707"/>
    <cellStyle name="Обычный 2 5 3 5 3 2" xfId="7931"/>
    <cellStyle name="Обычный 2 5 3 5 3 2 2" xfId="16379"/>
    <cellStyle name="Обычный 2 5 3 5 3 3" xfId="12155"/>
    <cellStyle name="Обычный 2 5 3 5 4" xfId="5115"/>
    <cellStyle name="Обычный 2 5 3 5 4 2" xfId="13563"/>
    <cellStyle name="Обычный 2 5 3 5 5" xfId="9339"/>
    <cellStyle name="Обычный 2 5 3 6" xfId="1595"/>
    <cellStyle name="Обычный 2 5 3 6 2" xfId="5819"/>
    <cellStyle name="Обычный 2 5 3 6 2 2" xfId="14267"/>
    <cellStyle name="Обычный 2 5 3 6 3" xfId="10043"/>
    <cellStyle name="Обычный 2 5 3 7" xfId="3003"/>
    <cellStyle name="Обычный 2 5 3 7 2" xfId="7227"/>
    <cellStyle name="Обычный 2 5 3 7 2 2" xfId="15675"/>
    <cellStyle name="Обычный 2 5 3 7 3" xfId="11451"/>
    <cellStyle name="Обычный 2 5 3 8" xfId="4411"/>
    <cellStyle name="Обычный 2 5 3 8 2" xfId="12859"/>
    <cellStyle name="Обычный 2 5 3 9" xfId="8635"/>
    <cellStyle name="Обычный 2 5 4" xfId="103"/>
    <cellStyle name="Обычный 2 5 4 2" xfId="104"/>
    <cellStyle name="Обычный 2 5 4 2 2" xfId="516"/>
    <cellStyle name="Обычный 2 5 4 2 2 2" xfId="1247"/>
    <cellStyle name="Обычный 2 5 4 2 2 2 2" xfId="2656"/>
    <cellStyle name="Обычный 2 5 4 2 2 2 2 2" xfId="6880"/>
    <cellStyle name="Обычный 2 5 4 2 2 2 2 2 2" xfId="15328"/>
    <cellStyle name="Обычный 2 5 4 2 2 2 2 3" xfId="11104"/>
    <cellStyle name="Обычный 2 5 4 2 2 2 3" xfId="4064"/>
    <cellStyle name="Обычный 2 5 4 2 2 2 3 2" xfId="8288"/>
    <cellStyle name="Обычный 2 5 4 2 2 2 3 2 2" xfId="16736"/>
    <cellStyle name="Обычный 2 5 4 2 2 2 3 3" xfId="12512"/>
    <cellStyle name="Обычный 2 5 4 2 2 2 4" xfId="5472"/>
    <cellStyle name="Обычный 2 5 4 2 2 2 4 2" xfId="13920"/>
    <cellStyle name="Обычный 2 5 4 2 2 2 5" xfId="9696"/>
    <cellStyle name="Обычный 2 5 4 2 2 3" xfId="1952"/>
    <cellStyle name="Обычный 2 5 4 2 2 3 2" xfId="6176"/>
    <cellStyle name="Обычный 2 5 4 2 2 3 2 2" xfId="14624"/>
    <cellStyle name="Обычный 2 5 4 2 2 3 3" xfId="10400"/>
    <cellStyle name="Обычный 2 5 4 2 2 4" xfId="3360"/>
    <cellStyle name="Обычный 2 5 4 2 2 4 2" xfId="7584"/>
    <cellStyle name="Обычный 2 5 4 2 2 4 2 2" xfId="16032"/>
    <cellStyle name="Обычный 2 5 4 2 2 4 3" xfId="11808"/>
    <cellStyle name="Обычный 2 5 4 2 2 5" xfId="4768"/>
    <cellStyle name="Обычный 2 5 4 2 2 5 2" xfId="13216"/>
    <cellStyle name="Обычный 2 5 4 2 2 6" xfId="8992"/>
    <cellStyle name="Обычный 2 5 4 2 3" xfId="895"/>
    <cellStyle name="Обычный 2 5 4 2 3 2" xfId="2304"/>
    <cellStyle name="Обычный 2 5 4 2 3 2 2" xfId="6528"/>
    <cellStyle name="Обычный 2 5 4 2 3 2 2 2" xfId="14976"/>
    <cellStyle name="Обычный 2 5 4 2 3 2 3" xfId="10752"/>
    <cellStyle name="Обычный 2 5 4 2 3 3" xfId="3712"/>
    <cellStyle name="Обычный 2 5 4 2 3 3 2" xfId="7936"/>
    <cellStyle name="Обычный 2 5 4 2 3 3 2 2" xfId="16384"/>
    <cellStyle name="Обычный 2 5 4 2 3 3 3" xfId="12160"/>
    <cellStyle name="Обычный 2 5 4 2 3 4" xfId="5120"/>
    <cellStyle name="Обычный 2 5 4 2 3 4 2" xfId="13568"/>
    <cellStyle name="Обычный 2 5 4 2 3 5" xfId="9344"/>
    <cellStyle name="Обычный 2 5 4 2 4" xfId="1600"/>
    <cellStyle name="Обычный 2 5 4 2 4 2" xfId="5824"/>
    <cellStyle name="Обычный 2 5 4 2 4 2 2" xfId="14272"/>
    <cellStyle name="Обычный 2 5 4 2 4 3" xfId="10048"/>
    <cellStyle name="Обычный 2 5 4 2 5" xfId="3008"/>
    <cellStyle name="Обычный 2 5 4 2 5 2" xfId="7232"/>
    <cellStyle name="Обычный 2 5 4 2 5 2 2" xfId="15680"/>
    <cellStyle name="Обычный 2 5 4 2 5 3" xfId="11456"/>
    <cellStyle name="Обычный 2 5 4 2 6" xfId="4416"/>
    <cellStyle name="Обычный 2 5 4 2 6 2" xfId="12864"/>
    <cellStyle name="Обычный 2 5 4 2 7" xfId="8640"/>
    <cellStyle name="Обычный 2 5 4 3" xfId="515"/>
    <cellStyle name="Обычный 2 5 4 3 2" xfId="1246"/>
    <cellStyle name="Обычный 2 5 4 3 2 2" xfId="2655"/>
    <cellStyle name="Обычный 2 5 4 3 2 2 2" xfId="6879"/>
    <cellStyle name="Обычный 2 5 4 3 2 2 2 2" xfId="15327"/>
    <cellStyle name="Обычный 2 5 4 3 2 2 3" xfId="11103"/>
    <cellStyle name="Обычный 2 5 4 3 2 3" xfId="4063"/>
    <cellStyle name="Обычный 2 5 4 3 2 3 2" xfId="8287"/>
    <cellStyle name="Обычный 2 5 4 3 2 3 2 2" xfId="16735"/>
    <cellStyle name="Обычный 2 5 4 3 2 3 3" xfId="12511"/>
    <cellStyle name="Обычный 2 5 4 3 2 4" xfId="5471"/>
    <cellStyle name="Обычный 2 5 4 3 2 4 2" xfId="13919"/>
    <cellStyle name="Обычный 2 5 4 3 2 5" xfId="9695"/>
    <cellStyle name="Обычный 2 5 4 3 3" xfId="1951"/>
    <cellStyle name="Обычный 2 5 4 3 3 2" xfId="6175"/>
    <cellStyle name="Обычный 2 5 4 3 3 2 2" xfId="14623"/>
    <cellStyle name="Обычный 2 5 4 3 3 3" xfId="10399"/>
    <cellStyle name="Обычный 2 5 4 3 4" xfId="3359"/>
    <cellStyle name="Обычный 2 5 4 3 4 2" xfId="7583"/>
    <cellStyle name="Обычный 2 5 4 3 4 2 2" xfId="16031"/>
    <cellStyle name="Обычный 2 5 4 3 4 3" xfId="11807"/>
    <cellStyle name="Обычный 2 5 4 3 5" xfId="4767"/>
    <cellStyle name="Обычный 2 5 4 3 5 2" xfId="13215"/>
    <cellStyle name="Обычный 2 5 4 3 6" xfId="8991"/>
    <cellStyle name="Обычный 2 5 4 4" xfId="894"/>
    <cellStyle name="Обычный 2 5 4 4 2" xfId="2303"/>
    <cellStyle name="Обычный 2 5 4 4 2 2" xfId="6527"/>
    <cellStyle name="Обычный 2 5 4 4 2 2 2" xfId="14975"/>
    <cellStyle name="Обычный 2 5 4 4 2 3" xfId="10751"/>
    <cellStyle name="Обычный 2 5 4 4 3" xfId="3711"/>
    <cellStyle name="Обычный 2 5 4 4 3 2" xfId="7935"/>
    <cellStyle name="Обычный 2 5 4 4 3 2 2" xfId="16383"/>
    <cellStyle name="Обычный 2 5 4 4 3 3" xfId="12159"/>
    <cellStyle name="Обычный 2 5 4 4 4" xfId="5119"/>
    <cellStyle name="Обычный 2 5 4 4 4 2" xfId="13567"/>
    <cellStyle name="Обычный 2 5 4 4 5" xfId="9343"/>
    <cellStyle name="Обычный 2 5 4 5" xfId="1599"/>
    <cellStyle name="Обычный 2 5 4 5 2" xfId="5823"/>
    <cellStyle name="Обычный 2 5 4 5 2 2" xfId="14271"/>
    <cellStyle name="Обычный 2 5 4 5 3" xfId="10047"/>
    <cellStyle name="Обычный 2 5 4 6" xfId="3007"/>
    <cellStyle name="Обычный 2 5 4 6 2" xfId="7231"/>
    <cellStyle name="Обычный 2 5 4 6 2 2" xfId="15679"/>
    <cellStyle name="Обычный 2 5 4 6 3" xfId="11455"/>
    <cellStyle name="Обычный 2 5 4 7" xfId="4415"/>
    <cellStyle name="Обычный 2 5 4 7 2" xfId="12863"/>
    <cellStyle name="Обычный 2 5 4 8" xfId="8639"/>
    <cellStyle name="Обычный 2 5 5" xfId="105"/>
    <cellStyle name="Обычный 2 5 5 2" xfId="517"/>
    <cellStyle name="Обычный 2 5 5 2 2" xfId="1248"/>
    <cellStyle name="Обычный 2 5 5 2 2 2" xfId="2657"/>
    <cellStyle name="Обычный 2 5 5 2 2 2 2" xfId="6881"/>
    <cellStyle name="Обычный 2 5 5 2 2 2 2 2" xfId="15329"/>
    <cellStyle name="Обычный 2 5 5 2 2 2 3" xfId="11105"/>
    <cellStyle name="Обычный 2 5 5 2 2 3" xfId="4065"/>
    <cellStyle name="Обычный 2 5 5 2 2 3 2" xfId="8289"/>
    <cellStyle name="Обычный 2 5 5 2 2 3 2 2" xfId="16737"/>
    <cellStyle name="Обычный 2 5 5 2 2 3 3" xfId="12513"/>
    <cellStyle name="Обычный 2 5 5 2 2 4" xfId="5473"/>
    <cellStyle name="Обычный 2 5 5 2 2 4 2" xfId="13921"/>
    <cellStyle name="Обычный 2 5 5 2 2 5" xfId="9697"/>
    <cellStyle name="Обычный 2 5 5 2 3" xfId="1953"/>
    <cellStyle name="Обычный 2 5 5 2 3 2" xfId="6177"/>
    <cellStyle name="Обычный 2 5 5 2 3 2 2" xfId="14625"/>
    <cellStyle name="Обычный 2 5 5 2 3 3" xfId="10401"/>
    <cellStyle name="Обычный 2 5 5 2 4" xfId="3361"/>
    <cellStyle name="Обычный 2 5 5 2 4 2" xfId="7585"/>
    <cellStyle name="Обычный 2 5 5 2 4 2 2" xfId="16033"/>
    <cellStyle name="Обычный 2 5 5 2 4 3" xfId="11809"/>
    <cellStyle name="Обычный 2 5 5 2 5" xfId="4769"/>
    <cellStyle name="Обычный 2 5 5 2 5 2" xfId="13217"/>
    <cellStyle name="Обычный 2 5 5 2 6" xfId="8993"/>
    <cellStyle name="Обычный 2 5 5 3" xfId="896"/>
    <cellStyle name="Обычный 2 5 5 3 2" xfId="2305"/>
    <cellStyle name="Обычный 2 5 5 3 2 2" xfId="6529"/>
    <cellStyle name="Обычный 2 5 5 3 2 2 2" xfId="14977"/>
    <cellStyle name="Обычный 2 5 5 3 2 3" xfId="10753"/>
    <cellStyle name="Обычный 2 5 5 3 3" xfId="3713"/>
    <cellStyle name="Обычный 2 5 5 3 3 2" xfId="7937"/>
    <cellStyle name="Обычный 2 5 5 3 3 2 2" xfId="16385"/>
    <cellStyle name="Обычный 2 5 5 3 3 3" xfId="12161"/>
    <cellStyle name="Обычный 2 5 5 3 4" xfId="5121"/>
    <cellStyle name="Обычный 2 5 5 3 4 2" xfId="13569"/>
    <cellStyle name="Обычный 2 5 5 3 5" xfId="9345"/>
    <cellStyle name="Обычный 2 5 5 4" xfId="1601"/>
    <cellStyle name="Обычный 2 5 5 4 2" xfId="5825"/>
    <cellStyle name="Обычный 2 5 5 4 2 2" xfId="14273"/>
    <cellStyle name="Обычный 2 5 5 4 3" xfId="10049"/>
    <cellStyle name="Обычный 2 5 5 5" xfId="3009"/>
    <cellStyle name="Обычный 2 5 5 5 2" xfId="7233"/>
    <cellStyle name="Обычный 2 5 5 5 2 2" xfId="15681"/>
    <cellStyle name="Обычный 2 5 5 5 3" xfId="11457"/>
    <cellStyle name="Обычный 2 5 5 6" xfId="4417"/>
    <cellStyle name="Обычный 2 5 5 6 2" xfId="12865"/>
    <cellStyle name="Обычный 2 5 5 7" xfId="8641"/>
    <cellStyle name="Обычный 2 5 6" xfId="502"/>
    <cellStyle name="Обычный 2 5 6 2" xfId="1233"/>
    <cellStyle name="Обычный 2 5 6 2 2" xfId="2642"/>
    <cellStyle name="Обычный 2 5 6 2 2 2" xfId="6866"/>
    <cellStyle name="Обычный 2 5 6 2 2 2 2" xfId="15314"/>
    <cellStyle name="Обычный 2 5 6 2 2 3" xfId="11090"/>
    <cellStyle name="Обычный 2 5 6 2 3" xfId="4050"/>
    <cellStyle name="Обычный 2 5 6 2 3 2" xfId="8274"/>
    <cellStyle name="Обычный 2 5 6 2 3 2 2" xfId="16722"/>
    <cellStyle name="Обычный 2 5 6 2 3 3" xfId="12498"/>
    <cellStyle name="Обычный 2 5 6 2 4" xfId="5458"/>
    <cellStyle name="Обычный 2 5 6 2 4 2" xfId="13906"/>
    <cellStyle name="Обычный 2 5 6 2 5" xfId="9682"/>
    <cellStyle name="Обычный 2 5 6 3" xfId="1938"/>
    <cellStyle name="Обычный 2 5 6 3 2" xfId="6162"/>
    <cellStyle name="Обычный 2 5 6 3 2 2" xfId="14610"/>
    <cellStyle name="Обычный 2 5 6 3 3" xfId="10386"/>
    <cellStyle name="Обычный 2 5 6 4" xfId="3346"/>
    <cellStyle name="Обычный 2 5 6 4 2" xfId="7570"/>
    <cellStyle name="Обычный 2 5 6 4 2 2" xfId="16018"/>
    <cellStyle name="Обычный 2 5 6 4 3" xfId="11794"/>
    <cellStyle name="Обычный 2 5 6 5" xfId="4754"/>
    <cellStyle name="Обычный 2 5 6 5 2" xfId="13202"/>
    <cellStyle name="Обычный 2 5 6 6" xfId="8978"/>
    <cellStyle name="Обычный 2 5 7" xfId="881"/>
    <cellStyle name="Обычный 2 5 7 2" xfId="2290"/>
    <cellStyle name="Обычный 2 5 7 2 2" xfId="6514"/>
    <cellStyle name="Обычный 2 5 7 2 2 2" xfId="14962"/>
    <cellStyle name="Обычный 2 5 7 2 3" xfId="10738"/>
    <cellStyle name="Обычный 2 5 7 3" xfId="3698"/>
    <cellStyle name="Обычный 2 5 7 3 2" xfId="7922"/>
    <cellStyle name="Обычный 2 5 7 3 2 2" xfId="16370"/>
    <cellStyle name="Обычный 2 5 7 3 3" xfId="12146"/>
    <cellStyle name="Обычный 2 5 7 4" xfId="5106"/>
    <cellStyle name="Обычный 2 5 7 4 2" xfId="13554"/>
    <cellStyle name="Обычный 2 5 7 5" xfId="9330"/>
    <cellStyle name="Обычный 2 5 8" xfId="1586"/>
    <cellStyle name="Обычный 2 5 8 2" xfId="5810"/>
    <cellStyle name="Обычный 2 5 8 2 2" xfId="14258"/>
    <cellStyle name="Обычный 2 5 8 3" xfId="10034"/>
    <cellStyle name="Обычный 2 5 9" xfId="2994"/>
    <cellStyle name="Обычный 2 5 9 2" xfId="7218"/>
    <cellStyle name="Обычный 2 5 9 2 2" xfId="15666"/>
    <cellStyle name="Обычный 2 5 9 3" xfId="11442"/>
    <cellStyle name="Обычный 2 5_Отчет за 2015 год" xfId="106"/>
    <cellStyle name="Обычный 2 6" xfId="107"/>
    <cellStyle name="Обычный 2 6 10" xfId="8642"/>
    <cellStyle name="Обычный 2 6 2" xfId="108"/>
    <cellStyle name="Обычный 2 6 2 2" xfId="109"/>
    <cellStyle name="Обычный 2 6 2 2 2" xfId="110"/>
    <cellStyle name="Обычный 2 6 2 2 2 2" xfId="521"/>
    <cellStyle name="Обычный 2 6 2 2 2 2 2" xfId="1252"/>
    <cellStyle name="Обычный 2 6 2 2 2 2 2 2" xfId="2661"/>
    <cellStyle name="Обычный 2 6 2 2 2 2 2 2 2" xfId="6885"/>
    <cellStyle name="Обычный 2 6 2 2 2 2 2 2 2 2" xfId="15333"/>
    <cellStyle name="Обычный 2 6 2 2 2 2 2 2 3" xfId="11109"/>
    <cellStyle name="Обычный 2 6 2 2 2 2 2 3" xfId="4069"/>
    <cellStyle name="Обычный 2 6 2 2 2 2 2 3 2" xfId="8293"/>
    <cellStyle name="Обычный 2 6 2 2 2 2 2 3 2 2" xfId="16741"/>
    <cellStyle name="Обычный 2 6 2 2 2 2 2 3 3" xfId="12517"/>
    <cellStyle name="Обычный 2 6 2 2 2 2 2 4" xfId="5477"/>
    <cellStyle name="Обычный 2 6 2 2 2 2 2 4 2" xfId="13925"/>
    <cellStyle name="Обычный 2 6 2 2 2 2 2 5" xfId="9701"/>
    <cellStyle name="Обычный 2 6 2 2 2 2 3" xfId="1957"/>
    <cellStyle name="Обычный 2 6 2 2 2 2 3 2" xfId="6181"/>
    <cellStyle name="Обычный 2 6 2 2 2 2 3 2 2" xfId="14629"/>
    <cellStyle name="Обычный 2 6 2 2 2 2 3 3" xfId="10405"/>
    <cellStyle name="Обычный 2 6 2 2 2 2 4" xfId="3365"/>
    <cellStyle name="Обычный 2 6 2 2 2 2 4 2" xfId="7589"/>
    <cellStyle name="Обычный 2 6 2 2 2 2 4 2 2" xfId="16037"/>
    <cellStyle name="Обычный 2 6 2 2 2 2 4 3" xfId="11813"/>
    <cellStyle name="Обычный 2 6 2 2 2 2 5" xfId="4773"/>
    <cellStyle name="Обычный 2 6 2 2 2 2 5 2" xfId="13221"/>
    <cellStyle name="Обычный 2 6 2 2 2 2 6" xfId="8997"/>
    <cellStyle name="Обычный 2 6 2 2 2 3" xfId="900"/>
    <cellStyle name="Обычный 2 6 2 2 2 3 2" xfId="2309"/>
    <cellStyle name="Обычный 2 6 2 2 2 3 2 2" xfId="6533"/>
    <cellStyle name="Обычный 2 6 2 2 2 3 2 2 2" xfId="14981"/>
    <cellStyle name="Обычный 2 6 2 2 2 3 2 3" xfId="10757"/>
    <cellStyle name="Обычный 2 6 2 2 2 3 3" xfId="3717"/>
    <cellStyle name="Обычный 2 6 2 2 2 3 3 2" xfId="7941"/>
    <cellStyle name="Обычный 2 6 2 2 2 3 3 2 2" xfId="16389"/>
    <cellStyle name="Обычный 2 6 2 2 2 3 3 3" xfId="12165"/>
    <cellStyle name="Обычный 2 6 2 2 2 3 4" xfId="5125"/>
    <cellStyle name="Обычный 2 6 2 2 2 3 4 2" xfId="13573"/>
    <cellStyle name="Обычный 2 6 2 2 2 3 5" xfId="9349"/>
    <cellStyle name="Обычный 2 6 2 2 2 4" xfId="1605"/>
    <cellStyle name="Обычный 2 6 2 2 2 4 2" xfId="5829"/>
    <cellStyle name="Обычный 2 6 2 2 2 4 2 2" xfId="14277"/>
    <cellStyle name="Обычный 2 6 2 2 2 4 3" xfId="10053"/>
    <cellStyle name="Обычный 2 6 2 2 2 5" xfId="3013"/>
    <cellStyle name="Обычный 2 6 2 2 2 5 2" xfId="7237"/>
    <cellStyle name="Обычный 2 6 2 2 2 5 2 2" xfId="15685"/>
    <cellStyle name="Обычный 2 6 2 2 2 5 3" xfId="11461"/>
    <cellStyle name="Обычный 2 6 2 2 2 6" xfId="4421"/>
    <cellStyle name="Обычный 2 6 2 2 2 6 2" xfId="12869"/>
    <cellStyle name="Обычный 2 6 2 2 2 7" xfId="8645"/>
    <cellStyle name="Обычный 2 6 2 2 3" xfId="520"/>
    <cellStyle name="Обычный 2 6 2 2 3 2" xfId="1251"/>
    <cellStyle name="Обычный 2 6 2 2 3 2 2" xfId="2660"/>
    <cellStyle name="Обычный 2 6 2 2 3 2 2 2" xfId="6884"/>
    <cellStyle name="Обычный 2 6 2 2 3 2 2 2 2" xfId="15332"/>
    <cellStyle name="Обычный 2 6 2 2 3 2 2 3" xfId="11108"/>
    <cellStyle name="Обычный 2 6 2 2 3 2 3" xfId="4068"/>
    <cellStyle name="Обычный 2 6 2 2 3 2 3 2" xfId="8292"/>
    <cellStyle name="Обычный 2 6 2 2 3 2 3 2 2" xfId="16740"/>
    <cellStyle name="Обычный 2 6 2 2 3 2 3 3" xfId="12516"/>
    <cellStyle name="Обычный 2 6 2 2 3 2 4" xfId="5476"/>
    <cellStyle name="Обычный 2 6 2 2 3 2 4 2" xfId="13924"/>
    <cellStyle name="Обычный 2 6 2 2 3 2 5" xfId="9700"/>
    <cellStyle name="Обычный 2 6 2 2 3 3" xfId="1956"/>
    <cellStyle name="Обычный 2 6 2 2 3 3 2" xfId="6180"/>
    <cellStyle name="Обычный 2 6 2 2 3 3 2 2" xfId="14628"/>
    <cellStyle name="Обычный 2 6 2 2 3 3 3" xfId="10404"/>
    <cellStyle name="Обычный 2 6 2 2 3 4" xfId="3364"/>
    <cellStyle name="Обычный 2 6 2 2 3 4 2" xfId="7588"/>
    <cellStyle name="Обычный 2 6 2 2 3 4 2 2" xfId="16036"/>
    <cellStyle name="Обычный 2 6 2 2 3 4 3" xfId="11812"/>
    <cellStyle name="Обычный 2 6 2 2 3 5" xfId="4772"/>
    <cellStyle name="Обычный 2 6 2 2 3 5 2" xfId="13220"/>
    <cellStyle name="Обычный 2 6 2 2 3 6" xfId="8996"/>
    <cellStyle name="Обычный 2 6 2 2 4" xfId="899"/>
    <cellStyle name="Обычный 2 6 2 2 4 2" xfId="2308"/>
    <cellStyle name="Обычный 2 6 2 2 4 2 2" xfId="6532"/>
    <cellStyle name="Обычный 2 6 2 2 4 2 2 2" xfId="14980"/>
    <cellStyle name="Обычный 2 6 2 2 4 2 3" xfId="10756"/>
    <cellStyle name="Обычный 2 6 2 2 4 3" xfId="3716"/>
    <cellStyle name="Обычный 2 6 2 2 4 3 2" xfId="7940"/>
    <cellStyle name="Обычный 2 6 2 2 4 3 2 2" xfId="16388"/>
    <cellStyle name="Обычный 2 6 2 2 4 3 3" xfId="12164"/>
    <cellStyle name="Обычный 2 6 2 2 4 4" xfId="5124"/>
    <cellStyle name="Обычный 2 6 2 2 4 4 2" xfId="13572"/>
    <cellStyle name="Обычный 2 6 2 2 4 5" xfId="9348"/>
    <cellStyle name="Обычный 2 6 2 2 5" xfId="1604"/>
    <cellStyle name="Обычный 2 6 2 2 5 2" xfId="5828"/>
    <cellStyle name="Обычный 2 6 2 2 5 2 2" xfId="14276"/>
    <cellStyle name="Обычный 2 6 2 2 5 3" xfId="10052"/>
    <cellStyle name="Обычный 2 6 2 2 6" xfId="3012"/>
    <cellStyle name="Обычный 2 6 2 2 6 2" xfId="7236"/>
    <cellStyle name="Обычный 2 6 2 2 6 2 2" xfId="15684"/>
    <cellStyle name="Обычный 2 6 2 2 6 3" xfId="11460"/>
    <cellStyle name="Обычный 2 6 2 2 7" xfId="4420"/>
    <cellStyle name="Обычный 2 6 2 2 7 2" xfId="12868"/>
    <cellStyle name="Обычный 2 6 2 2 8" xfId="8644"/>
    <cellStyle name="Обычный 2 6 2 3" xfId="111"/>
    <cellStyle name="Обычный 2 6 2 3 2" xfId="522"/>
    <cellStyle name="Обычный 2 6 2 3 2 2" xfId="1253"/>
    <cellStyle name="Обычный 2 6 2 3 2 2 2" xfId="2662"/>
    <cellStyle name="Обычный 2 6 2 3 2 2 2 2" xfId="6886"/>
    <cellStyle name="Обычный 2 6 2 3 2 2 2 2 2" xfId="15334"/>
    <cellStyle name="Обычный 2 6 2 3 2 2 2 3" xfId="11110"/>
    <cellStyle name="Обычный 2 6 2 3 2 2 3" xfId="4070"/>
    <cellStyle name="Обычный 2 6 2 3 2 2 3 2" xfId="8294"/>
    <cellStyle name="Обычный 2 6 2 3 2 2 3 2 2" xfId="16742"/>
    <cellStyle name="Обычный 2 6 2 3 2 2 3 3" xfId="12518"/>
    <cellStyle name="Обычный 2 6 2 3 2 2 4" xfId="5478"/>
    <cellStyle name="Обычный 2 6 2 3 2 2 4 2" xfId="13926"/>
    <cellStyle name="Обычный 2 6 2 3 2 2 5" xfId="9702"/>
    <cellStyle name="Обычный 2 6 2 3 2 3" xfId="1958"/>
    <cellStyle name="Обычный 2 6 2 3 2 3 2" xfId="6182"/>
    <cellStyle name="Обычный 2 6 2 3 2 3 2 2" xfId="14630"/>
    <cellStyle name="Обычный 2 6 2 3 2 3 3" xfId="10406"/>
    <cellStyle name="Обычный 2 6 2 3 2 4" xfId="3366"/>
    <cellStyle name="Обычный 2 6 2 3 2 4 2" xfId="7590"/>
    <cellStyle name="Обычный 2 6 2 3 2 4 2 2" xfId="16038"/>
    <cellStyle name="Обычный 2 6 2 3 2 4 3" xfId="11814"/>
    <cellStyle name="Обычный 2 6 2 3 2 5" xfId="4774"/>
    <cellStyle name="Обычный 2 6 2 3 2 5 2" xfId="13222"/>
    <cellStyle name="Обычный 2 6 2 3 2 6" xfId="8998"/>
    <cellStyle name="Обычный 2 6 2 3 3" xfId="901"/>
    <cellStyle name="Обычный 2 6 2 3 3 2" xfId="2310"/>
    <cellStyle name="Обычный 2 6 2 3 3 2 2" xfId="6534"/>
    <cellStyle name="Обычный 2 6 2 3 3 2 2 2" xfId="14982"/>
    <cellStyle name="Обычный 2 6 2 3 3 2 3" xfId="10758"/>
    <cellStyle name="Обычный 2 6 2 3 3 3" xfId="3718"/>
    <cellStyle name="Обычный 2 6 2 3 3 3 2" xfId="7942"/>
    <cellStyle name="Обычный 2 6 2 3 3 3 2 2" xfId="16390"/>
    <cellStyle name="Обычный 2 6 2 3 3 3 3" xfId="12166"/>
    <cellStyle name="Обычный 2 6 2 3 3 4" xfId="5126"/>
    <cellStyle name="Обычный 2 6 2 3 3 4 2" xfId="13574"/>
    <cellStyle name="Обычный 2 6 2 3 3 5" xfId="9350"/>
    <cellStyle name="Обычный 2 6 2 3 4" xfId="1606"/>
    <cellStyle name="Обычный 2 6 2 3 4 2" xfId="5830"/>
    <cellStyle name="Обычный 2 6 2 3 4 2 2" xfId="14278"/>
    <cellStyle name="Обычный 2 6 2 3 4 3" xfId="10054"/>
    <cellStyle name="Обычный 2 6 2 3 5" xfId="3014"/>
    <cellStyle name="Обычный 2 6 2 3 5 2" xfId="7238"/>
    <cellStyle name="Обычный 2 6 2 3 5 2 2" xfId="15686"/>
    <cellStyle name="Обычный 2 6 2 3 5 3" xfId="11462"/>
    <cellStyle name="Обычный 2 6 2 3 6" xfId="4422"/>
    <cellStyle name="Обычный 2 6 2 3 6 2" xfId="12870"/>
    <cellStyle name="Обычный 2 6 2 3 7" xfId="8646"/>
    <cellStyle name="Обычный 2 6 2 4" xfId="519"/>
    <cellStyle name="Обычный 2 6 2 4 2" xfId="1250"/>
    <cellStyle name="Обычный 2 6 2 4 2 2" xfId="2659"/>
    <cellStyle name="Обычный 2 6 2 4 2 2 2" xfId="6883"/>
    <cellStyle name="Обычный 2 6 2 4 2 2 2 2" xfId="15331"/>
    <cellStyle name="Обычный 2 6 2 4 2 2 3" xfId="11107"/>
    <cellStyle name="Обычный 2 6 2 4 2 3" xfId="4067"/>
    <cellStyle name="Обычный 2 6 2 4 2 3 2" xfId="8291"/>
    <cellStyle name="Обычный 2 6 2 4 2 3 2 2" xfId="16739"/>
    <cellStyle name="Обычный 2 6 2 4 2 3 3" xfId="12515"/>
    <cellStyle name="Обычный 2 6 2 4 2 4" xfId="5475"/>
    <cellStyle name="Обычный 2 6 2 4 2 4 2" xfId="13923"/>
    <cellStyle name="Обычный 2 6 2 4 2 5" xfId="9699"/>
    <cellStyle name="Обычный 2 6 2 4 3" xfId="1955"/>
    <cellStyle name="Обычный 2 6 2 4 3 2" xfId="6179"/>
    <cellStyle name="Обычный 2 6 2 4 3 2 2" xfId="14627"/>
    <cellStyle name="Обычный 2 6 2 4 3 3" xfId="10403"/>
    <cellStyle name="Обычный 2 6 2 4 4" xfId="3363"/>
    <cellStyle name="Обычный 2 6 2 4 4 2" xfId="7587"/>
    <cellStyle name="Обычный 2 6 2 4 4 2 2" xfId="16035"/>
    <cellStyle name="Обычный 2 6 2 4 4 3" xfId="11811"/>
    <cellStyle name="Обычный 2 6 2 4 5" xfId="4771"/>
    <cellStyle name="Обычный 2 6 2 4 5 2" xfId="13219"/>
    <cellStyle name="Обычный 2 6 2 4 6" xfId="8995"/>
    <cellStyle name="Обычный 2 6 2 5" xfId="898"/>
    <cellStyle name="Обычный 2 6 2 5 2" xfId="2307"/>
    <cellStyle name="Обычный 2 6 2 5 2 2" xfId="6531"/>
    <cellStyle name="Обычный 2 6 2 5 2 2 2" xfId="14979"/>
    <cellStyle name="Обычный 2 6 2 5 2 3" xfId="10755"/>
    <cellStyle name="Обычный 2 6 2 5 3" xfId="3715"/>
    <cellStyle name="Обычный 2 6 2 5 3 2" xfId="7939"/>
    <cellStyle name="Обычный 2 6 2 5 3 2 2" xfId="16387"/>
    <cellStyle name="Обычный 2 6 2 5 3 3" xfId="12163"/>
    <cellStyle name="Обычный 2 6 2 5 4" xfId="5123"/>
    <cellStyle name="Обычный 2 6 2 5 4 2" xfId="13571"/>
    <cellStyle name="Обычный 2 6 2 5 5" xfId="9347"/>
    <cellStyle name="Обычный 2 6 2 6" xfId="1603"/>
    <cellStyle name="Обычный 2 6 2 6 2" xfId="5827"/>
    <cellStyle name="Обычный 2 6 2 6 2 2" xfId="14275"/>
    <cellStyle name="Обычный 2 6 2 6 3" xfId="10051"/>
    <cellStyle name="Обычный 2 6 2 7" xfId="3011"/>
    <cellStyle name="Обычный 2 6 2 7 2" xfId="7235"/>
    <cellStyle name="Обычный 2 6 2 7 2 2" xfId="15683"/>
    <cellStyle name="Обычный 2 6 2 7 3" xfId="11459"/>
    <cellStyle name="Обычный 2 6 2 8" xfId="4419"/>
    <cellStyle name="Обычный 2 6 2 8 2" xfId="12867"/>
    <cellStyle name="Обычный 2 6 2 9" xfId="8643"/>
    <cellStyle name="Обычный 2 6 3" xfId="112"/>
    <cellStyle name="Обычный 2 6 3 2" xfId="113"/>
    <cellStyle name="Обычный 2 6 3 2 2" xfId="524"/>
    <cellStyle name="Обычный 2 6 3 2 2 2" xfId="1255"/>
    <cellStyle name="Обычный 2 6 3 2 2 2 2" xfId="2664"/>
    <cellStyle name="Обычный 2 6 3 2 2 2 2 2" xfId="6888"/>
    <cellStyle name="Обычный 2 6 3 2 2 2 2 2 2" xfId="15336"/>
    <cellStyle name="Обычный 2 6 3 2 2 2 2 3" xfId="11112"/>
    <cellStyle name="Обычный 2 6 3 2 2 2 3" xfId="4072"/>
    <cellStyle name="Обычный 2 6 3 2 2 2 3 2" xfId="8296"/>
    <cellStyle name="Обычный 2 6 3 2 2 2 3 2 2" xfId="16744"/>
    <cellStyle name="Обычный 2 6 3 2 2 2 3 3" xfId="12520"/>
    <cellStyle name="Обычный 2 6 3 2 2 2 4" xfId="5480"/>
    <cellStyle name="Обычный 2 6 3 2 2 2 4 2" xfId="13928"/>
    <cellStyle name="Обычный 2 6 3 2 2 2 5" xfId="9704"/>
    <cellStyle name="Обычный 2 6 3 2 2 3" xfId="1960"/>
    <cellStyle name="Обычный 2 6 3 2 2 3 2" xfId="6184"/>
    <cellStyle name="Обычный 2 6 3 2 2 3 2 2" xfId="14632"/>
    <cellStyle name="Обычный 2 6 3 2 2 3 3" xfId="10408"/>
    <cellStyle name="Обычный 2 6 3 2 2 4" xfId="3368"/>
    <cellStyle name="Обычный 2 6 3 2 2 4 2" xfId="7592"/>
    <cellStyle name="Обычный 2 6 3 2 2 4 2 2" xfId="16040"/>
    <cellStyle name="Обычный 2 6 3 2 2 4 3" xfId="11816"/>
    <cellStyle name="Обычный 2 6 3 2 2 5" xfId="4776"/>
    <cellStyle name="Обычный 2 6 3 2 2 5 2" xfId="13224"/>
    <cellStyle name="Обычный 2 6 3 2 2 6" xfId="9000"/>
    <cellStyle name="Обычный 2 6 3 2 3" xfId="903"/>
    <cellStyle name="Обычный 2 6 3 2 3 2" xfId="2312"/>
    <cellStyle name="Обычный 2 6 3 2 3 2 2" xfId="6536"/>
    <cellStyle name="Обычный 2 6 3 2 3 2 2 2" xfId="14984"/>
    <cellStyle name="Обычный 2 6 3 2 3 2 3" xfId="10760"/>
    <cellStyle name="Обычный 2 6 3 2 3 3" xfId="3720"/>
    <cellStyle name="Обычный 2 6 3 2 3 3 2" xfId="7944"/>
    <cellStyle name="Обычный 2 6 3 2 3 3 2 2" xfId="16392"/>
    <cellStyle name="Обычный 2 6 3 2 3 3 3" xfId="12168"/>
    <cellStyle name="Обычный 2 6 3 2 3 4" xfId="5128"/>
    <cellStyle name="Обычный 2 6 3 2 3 4 2" xfId="13576"/>
    <cellStyle name="Обычный 2 6 3 2 3 5" xfId="9352"/>
    <cellStyle name="Обычный 2 6 3 2 4" xfId="1608"/>
    <cellStyle name="Обычный 2 6 3 2 4 2" xfId="5832"/>
    <cellStyle name="Обычный 2 6 3 2 4 2 2" xfId="14280"/>
    <cellStyle name="Обычный 2 6 3 2 4 3" xfId="10056"/>
    <cellStyle name="Обычный 2 6 3 2 5" xfId="3016"/>
    <cellStyle name="Обычный 2 6 3 2 5 2" xfId="7240"/>
    <cellStyle name="Обычный 2 6 3 2 5 2 2" xfId="15688"/>
    <cellStyle name="Обычный 2 6 3 2 5 3" xfId="11464"/>
    <cellStyle name="Обычный 2 6 3 2 6" xfId="4424"/>
    <cellStyle name="Обычный 2 6 3 2 6 2" xfId="12872"/>
    <cellStyle name="Обычный 2 6 3 2 7" xfId="8648"/>
    <cellStyle name="Обычный 2 6 3 3" xfId="523"/>
    <cellStyle name="Обычный 2 6 3 3 2" xfId="1254"/>
    <cellStyle name="Обычный 2 6 3 3 2 2" xfId="2663"/>
    <cellStyle name="Обычный 2 6 3 3 2 2 2" xfId="6887"/>
    <cellStyle name="Обычный 2 6 3 3 2 2 2 2" xfId="15335"/>
    <cellStyle name="Обычный 2 6 3 3 2 2 3" xfId="11111"/>
    <cellStyle name="Обычный 2 6 3 3 2 3" xfId="4071"/>
    <cellStyle name="Обычный 2 6 3 3 2 3 2" xfId="8295"/>
    <cellStyle name="Обычный 2 6 3 3 2 3 2 2" xfId="16743"/>
    <cellStyle name="Обычный 2 6 3 3 2 3 3" xfId="12519"/>
    <cellStyle name="Обычный 2 6 3 3 2 4" xfId="5479"/>
    <cellStyle name="Обычный 2 6 3 3 2 4 2" xfId="13927"/>
    <cellStyle name="Обычный 2 6 3 3 2 5" xfId="9703"/>
    <cellStyle name="Обычный 2 6 3 3 3" xfId="1959"/>
    <cellStyle name="Обычный 2 6 3 3 3 2" xfId="6183"/>
    <cellStyle name="Обычный 2 6 3 3 3 2 2" xfId="14631"/>
    <cellStyle name="Обычный 2 6 3 3 3 3" xfId="10407"/>
    <cellStyle name="Обычный 2 6 3 3 4" xfId="3367"/>
    <cellStyle name="Обычный 2 6 3 3 4 2" xfId="7591"/>
    <cellStyle name="Обычный 2 6 3 3 4 2 2" xfId="16039"/>
    <cellStyle name="Обычный 2 6 3 3 4 3" xfId="11815"/>
    <cellStyle name="Обычный 2 6 3 3 5" xfId="4775"/>
    <cellStyle name="Обычный 2 6 3 3 5 2" xfId="13223"/>
    <cellStyle name="Обычный 2 6 3 3 6" xfId="8999"/>
    <cellStyle name="Обычный 2 6 3 4" xfId="902"/>
    <cellStyle name="Обычный 2 6 3 4 2" xfId="2311"/>
    <cellStyle name="Обычный 2 6 3 4 2 2" xfId="6535"/>
    <cellStyle name="Обычный 2 6 3 4 2 2 2" xfId="14983"/>
    <cellStyle name="Обычный 2 6 3 4 2 3" xfId="10759"/>
    <cellStyle name="Обычный 2 6 3 4 3" xfId="3719"/>
    <cellStyle name="Обычный 2 6 3 4 3 2" xfId="7943"/>
    <cellStyle name="Обычный 2 6 3 4 3 2 2" xfId="16391"/>
    <cellStyle name="Обычный 2 6 3 4 3 3" xfId="12167"/>
    <cellStyle name="Обычный 2 6 3 4 4" xfId="5127"/>
    <cellStyle name="Обычный 2 6 3 4 4 2" xfId="13575"/>
    <cellStyle name="Обычный 2 6 3 4 5" xfId="9351"/>
    <cellStyle name="Обычный 2 6 3 5" xfId="1607"/>
    <cellStyle name="Обычный 2 6 3 5 2" xfId="5831"/>
    <cellStyle name="Обычный 2 6 3 5 2 2" xfId="14279"/>
    <cellStyle name="Обычный 2 6 3 5 3" xfId="10055"/>
    <cellStyle name="Обычный 2 6 3 6" xfId="3015"/>
    <cellStyle name="Обычный 2 6 3 6 2" xfId="7239"/>
    <cellStyle name="Обычный 2 6 3 6 2 2" xfId="15687"/>
    <cellStyle name="Обычный 2 6 3 6 3" xfId="11463"/>
    <cellStyle name="Обычный 2 6 3 7" xfId="4423"/>
    <cellStyle name="Обычный 2 6 3 7 2" xfId="12871"/>
    <cellStyle name="Обычный 2 6 3 8" xfId="8647"/>
    <cellStyle name="Обычный 2 6 4" xfId="114"/>
    <cellStyle name="Обычный 2 6 4 2" xfId="525"/>
    <cellStyle name="Обычный 2 6 4 2 2" xfId="1256"/>
    <cellStyle name="Обычный 2 6 4 2 2 2" xfId="2665"/>
    <cellStyle name="Обычный 2 6 4 2 2 2 2" xfId="6889"/>
    <cellStyle name="Обычный 2 6 4 2 2 2 2 2" xfId="15337"/>
    <cellStyle name="Обычный 2 6 4 2 2 2 3" xfId="11113"/>
    <cellStyle name="Обычный 2 6 4 2 2 3" xfId="4073"/>
    <cellStyle name="Обычный 2 6 4 2 2 3 2" xfId="8297"/>
    <cellStyle name="Обычный 2 6 4 2 2 3 2 2" xfId="16745"/>
    <cellStyle name="Обычный 2 6 4 2 2 3 3" xfId="12521"/>
    <cellStyle name="Обычный 2 6 4 2 2 4" xfId="5481"/>
    <cellStyle name="Обычный 2 6 4 2 2 4 2" xfId="13929"/>
    <cellStyle name="Обычный 2 6 4 2 2 5" xfId="9705"/>
    <cellStyle name="Обычный 2 6 4 2 3" xfId="1961"/>
    <cellStyle name="Обычный 2 6 4 2 3 2" xfId="6185"/>
    <cellStyle name="Обычный 2 6 4 2 3 2 2" xfId="14633"/>
    <cellStyle name="Обычный 2 6 4 2 3 3" xfId="10409"/>
    <cellStyle name="Обычный 2 6 4 2 4" xfId="3369"/>
    <cellStyle name="Обычный 2 6 4 2 4 2" xfId="7593"/>
    <cellStyle name="Обычный 2 6 4 2 4 2 2" xfId="16041"/>
    <cellStyle name="Обычный 2 6 4 2 4 3" xfId="11817"/>
    <cellStyle name="Обычный 2 6 4 2 5" xfId="4777"/>
    <cellStyle name="Обычный 2 6 4 2 5 2" xfId="13225"/>
    <cellStyle name="Обычный 2 6 4 2 6" xfId="9001"/>
    <cellStyle name="Обычный 2 6 4 3" xfId="904"/>
    <cellStyle name="Обычный 2 6 4 3 2" xfId="2313"/>
    <cellStyle name="Обычный 2 6 4 3 2 2" xfId="6537"/>
    <cellStyle name="Обычный 2 6 4 3 2 2 2" xfId="14985"/>
    <cellStyle name="Обычный 2 6 4 3 2 3" xfId="10761"/>
    <cellStyle name="Обычный 2 6 4 3 3" xfId="3721"/>
    <cellStyle name="Обычный 2 6 4 3 3 2" xfId="7945"/>
    <cellStyle name="Обычный 2 6 4 3 3 2 2" xfId="16393"/>
    <cellStyle name="Обычный 2 6 4 3 3 3" xfId="12169"/>
    <cellStyle name="Обычный 2 6 4 3 4" xfId="5129"/>
    <cellStyle name="Обычный 2 6 4 3 4 2" xfId="13577"/>
    <cellStyle name="Обычный 2 6 4 3 5" xfId="9353"/>
    <cellStyle name="Обычный 2 6 4 4" xfId="1609"/>
    <cellStyle name="Обычный 2 6 4 4 2" xfId="5833"/>
    <cellStyle name="Обычный 2 6 4 4 2 2" xfId="14281"/>
    <cellStyle name="Обычный 2 6 4 4 3" xfId="10057"/>
    <cellStyle name="Обычный 2 6 4 5" xfId="3017"/>
    <cellStyle name="Обычный 2 6 4 5 2" xfId="7241"/>
    <cellStyle name="Обычный 2 6 4 5 2 2" xfId="15689"/>
    <cellStyle name="Обычный 2 6 4 5 3" xfId="11465"/>
    <cellStyle name="Обычный 2 6 4 6" xfId="4425"/>
    <cellStyle name="Обычный 2 6 4 6 2" xfId="12873"/>
    <cellStyle name="Обычный 2 6 4 7" xfId="8649"/>
    <cellStyle name="Обычный 2 6 5" xfId="518"/>
    <cellStyle name="Обычный 2 6 5 2" xfId="1249"/>
    <cellStyle name="Обычный 2 6 5 2 2" xfId="2658"/>
    <cellStyle name="Обычный 2 6 5 2 2 2" xfId="6882"/>
    <cellStyle name="Обычный 2 6 5 2 2 2 2" xfId="15330"/>
    <cellStyle name="Обычный 2 6 5 2 2 3" xfId="11106"/>
    <cellStyle name="Обычный 2 6 5 2 3" xfId="4066"/>
    <cellStyle name="Обычный 2 6 5 2 3 2" xfId="8290"/>
    <cellStyle name="Обычный 2 6 5 2 3 2 2" xfId="16738"/>
    <cellStyle name="Обычный 2 6 5 2 3 3" xfId="12514"/>
    <cellStyle name="Обычный 2 6 5 2 4" xfId="5474"/>
    <cellStyle name="Обычный 2 6 5 2 4 2" xfId="13922"/>
    <cellStyle name="Обычный 2 6 5 2 5" xfId="9698"/>
    <cellStyle name="Обычный 2 6 5 3" xfId="1954"/>
    <cellStyle name="Обычный 2 6 5 3 2" xfId="6178"/>
    <cellStyle name="Обычный 2 6 5 3 2 2" xfId="14626"/>
    <cellStyle name="Обычный 2 6 5 3 3" xfId="10402"/>
    <cellStyle name="Обычный 2 6 5 4" xfId="3362"/>
    <cellStyle name="Обычный 2 6 5 4 2" xfId="7586"/>
    <cellStyle name="Обычный 2 6 5 4 2 2" xfId="16034"/>
    <cellStyle name="Обычный 2 6 5 4 3" xfId="11810"/>
    <cellStyle name="Обычный 2 6 5 5" xfId="4770"/>
    <cellStyle name="Обычный 2 6 5 5 2" xfId="13218"/>
    <cellStyle name="Обычный 2 6 5 6" xfId="8994"/>
    <cellStyle name="Обычный 2 6 6" xfId="897"/>
    <cellStyle name="Обычный 2 6 6 2" xfId="2306"/>
    <cellStyle name="Обычный 2 6 6 2 2" xfId="6530"/>
    <cellStyle name="Обычный 2 6 6 2 2 2" xfId="14978"/>
    <cellStyle name="Обычный 2 6 6 2 3" xfId="10754"/>
    <cellStyle name="Обычный 2 6 6 3" xfId="3714"/>
    <cellStyle name="Обычный 2 6 6 3 2" xfId="7938"/>
    <cellStyle name="Обычный 2 6 6 3 2 2" xfId="16386"/>
    <cellStyle name="Обычный 2 6 6 3 3" xfId="12162"/>
    <cellStyle name="Обычный 2 6 6 4" xfId="5122"/>
    <cellStyle name="Обычный 2 6 6 4 2" xfId="13570"/>
    <cellStyle name="Обычный 2 6 6 5" xfId="9346"/>
    <cellStyle name="Обычный 2 6 7" xfId="1602"/>
    <cellStyle name="Обычный 2 6 7 2" xfId="5826"/>
    <cellStyle name="Обычный 2 6 7 2 2" xfId="14274"/>
    <cellStyle name="Обычный 2 6 7 3" xfId="10050"/>
    <cellStyle name="Обычный 2 6 8" xfId="3010"/>
    <cellStyle name="Обычный 2 6 8 2" xfId="7234"/>
    <cellStyle name="Обычный 2 6 8 2 2" xfId="15682"/>
    <cellStyle name="Обычный 2 6 8 3" xfId="11458"/>
    <cellStyle name="Обычный 2 6 9" xfId="4418"/>
    <cellStyle name="Обычный 2 6 9 2" xfId="12866"/>
    <cellStyle name="Обычный 2 7" xfId="115"/>
    <cellStyle name="Обычный 2 7 10" xfId="8650"/>
    <cellStyle name="Обычный 2 7 2" xfId="116"/>
    <cellStyle name="Обычный 2 7 2 2" xfId="117"/>
    <cellStyle name="Обычный 2 7 2 2 2" xfId="118"/>
    <cellStyle name="Обычный 2 7 2 2 2 2" xfId="529"/>
    <cellStyle name="Обычный 2 7 2 2 2 2 2" xfId="1260"/>
    <cellStyle name="Обычный 2 7 2 2 2 2 2 2" xfId="2669"/>
    <cellStyle name="Обычный 2 7 2 2 2 2 2 2 2" xfId="6893"/>
    <cellStyle name="Обычный 2 7 2 2 2 2 2 2 2 2" xfId="15341"/>
    <cellStyle name="Обычный 2 7 2 2 2 2 2 2 3" xfId="11117"/>
    <cellStyle name="Обычный 2 7 2 2 2 2 2 3" xfId="4077"/>
    <cellStyle name="Обычный 2 7 2 2 2 2 2 3 2" xfId="8301"/>
    <cellStyle name="Обычный 2 7 2 2 2 2 2 3 2 2" xfId="16749"/>
    <cellStyle name="Обычный 2 7 2 2 2 2 2 3 3" xfId="12525"/>
    <cellStyle name="Обычный 2 7 2 2 2 2 2 4" xfId="5485"/>
    <cellStyle name="Обычный 2 7 2 2 2 2 2 4 2" xfId="13933"/>
    <cellStyle name="Обычный 2 7 2 2 2 2 2 5" xfId="9709"/>
    <cellStyle name="Обычный 2 7 2 2 2 2 3" xfId="1965"/>
    <cellStyle name="Обычный 2 7 2 2 2 2 3 2" xfId="6189"/>
    <cellStyle name="Обычный 2 7 2 2 2 2 3 2 2" xfId="14637"/>
    <cellStyle name="Обычный 2 7 2 2 2 2 3 3" xfId="10413"/>
    <cellStyle name="Обычный 2 7 2 2 2 2 4" xfId="3373"/>
    <cellStyle name="Обычный 2 7 2 2 2 2 4 2" xfId="7597"/>
    <cellStyle name="Обычный 2 7 2 2 2 2 4 2 2" xfId="16045"/>
    <cellStyle name="Обычный 2 7 2 2 2 2 4 3" xfId="11821"/>
    <cellStyle name="Обычный 2 7 2 2 2 2 5" xfId="4781"/>
    <cellStyle name="Обычный 2 7 2 2 2 2 5 2" xfId="13229"/>
    <cellStyle name="Обычный 2 7 2 2 2 2 6" xfId="9005"/>
    <cellStyle name="Обычный 2 7 2 2 2 3" xfId="908"/>
    <cellStyle name="Обычный 2 7 2 2 2 3 2" xfId="2317"/>
    <cellStyle name="Обычный 2 7 2 2 2 3 2 2" xfId="6541"/>
    <cellStyle name="Обычный 2 7 2 2 2 3 2 2 2" xfId="14989"/>
    <cellStyle name="Обычный 2 7 2 2 2 3 2 3" xfId="10765"/>
    <cellStyle name="Обычный 2 7 2 2 2 3 3" xfId="3725"/>
    <cellStyle name="Обычный 2 7 2 2 2 3 3 2" xfId="7949"/>
    <cellStyle name="Обычный 2 7 2 2 2 3 3 2 2" xfId="16397"/>
    <cellStyle name="Обычный 2 7 2 2 2 3 3 3" xfId="12173"/>
    <cellStyle name="Обычный 2 7 2 2 2 3 4" xfId="5133"/>
    <cellStyle name="Обычный 2 7 2 2 2 3 4 2" xfId="13581"/>
    <cellStyle name="Обычный 2 7 2 2 2 3 5" xfId="9357"/>
    <cellStyle name="Обычный 2 7 2 2 2 4" xfId="1613"/>
    <cellStyle name="Обычный 2 7 2 2 2 4 2" xfId="5837"/>
    <cellStyle name="Обычный 2 7 2 2 2 4 2 2" xfId="14285"/>
    <cellStyle name="Обычный 2 7 2 2 2 4 3" xfId="10061"/>
    <cellStyle name="Обычный 2 7 2 2 2 5" xfId="3021"/>
    <cellStyle name="Обычный 2 7 2 2 2 5 2" xfId="7245"/>
    <cellStyle name="Обычный 2 7 2 2 2 5 2 2" xfId="15693"/>
    <cellStyle name="Обычный 2 7 2 2 2 5 3" xfId="11469"/>
    <cellStyle name="Обычный 2 7 2 2 2 6" xfId="4429"/>
    <cellStyle name="Обычный 2 7 2 2 2 6 2" xfId="12877"/>
    <cellStyle name="Обычный 2 7 2 2 2 7" xfId="8653"/>
    <cellStyle name="Обычный 2 7 2 2 3" xfId="528"/>
    <cellStyle name="Обычный 2 7 2 2 3 2" xfId="1259"/>
    <cellStyle name="Обычный 2 7 2 2 3 2 2" xfId="2668"/>
    <cellStyle name="Обычный 2 7 2 2 3 2 2 2" xfId="6892"/>
    <cellStyle name="Обычный 2 7 2 2 3 2 2 2 2" xfId="15340"/>
    <cellStyle name="Обычный 2 7 2 2 3 2 2 3" xfId="11116"/>
    <cellStyle name="Обычный 2 7 2 2 3 2 3" xfId="4076"/>
    <cellStyle name="Обычный 2 7 2 2 3 2 3 2" xfId="8300"/>
    <cellStyle name="Обычный 2 7 2 2 3 2 3 2 2" xfId="16748"/>
    <cellStyle name="Обычный 2 7 2 2 3 2 3 3" xfId="12524"/>
    <cellStyle name="Обычный 2 7 2 2 3 2 4" xfId="5484"/>
    <cellStyle name="Обычный 2 7 2 2 3 2 4 2" xfId="13932"/>
    <cellStyle name="Обычный 2 7 2 2 3 2 5" xfId="9708"/>
    <cellStyle name="Обычный 2 7 2 2 3 3" xfId="1964"/>
    <cellStyle name="Обычный 2 7 2 2 3 3 2" xfId="6188"/>
    <cellStyle name="Обычный 2 7 2 2 3 3 2 2" xfId="14636"/>
    <cellStyle name="Обычный 2 7 2 2 3 3 3" xfId="10412"/>
    <cellStyle name="Обычный 2 7 2 2 3 4" xfId="3372"/>
    <cellStyle name="Обычный 2 7 2 2 3 4 2" xfId="7596"/>
    <cellStyle name="Обычный 2 7 2 2 3 4 2 2" xfId="16044"/>
    <cellStyle name="Обычный 2 7 2 2 3 4 3" xfId="11820"/>
    <cellStyle name="Обычный 2 7 2 2 3 5" xfId="4780"/>
    <cellStyle name="Обычный 2 7 2 2 3 5 2" xfId="13228"/>
    <cellStyle name="Обычный 2 7 2 2 3 6" xfId="9004"/>
    <cellStyle name="Обычный 2 7 2 2 4" xfId="907"/>
    <cellStyle name="Обычный 2 7 2 2 4 2" xfId="2316"/>
    <cellStyle name="Обычный 2 7 2 2 4 2 2" xfId="6540"/>
    <cellStyle name="Обычный 2 7 2 2 4 2 2 2" xfId="14988"/>
    <cellStyle name="Обычный 2 7 2 2 4 2 3" xfId="10764"/>
    <cellStyle name="Обычный 2 7 2 2 4 3" xfId="3724"/>
    <cellStyle name="Обычный 2 7 2 2 4 3 2" xfId="7948"/>
    <cellStyle name="Обычный 2 7 2 2 4 3 2 2" xfId="16396"/>
    <cellStyle name="Обычный 2 7 2 2 4 3 3" xfId="12172"/>
    <cellStyle name="Обычный 2 7 2 2 4 4" xfId="5132"/>
    <cellStyle name="Обычный 2 7 2 2 4 4 2" xfId="13580"/>
    <cellStyle name="Обычный 2 7 2 2 4 5" xfId="9356"/>
    <cellStyle name="Обычный 2 7 2 2 5" xfId="1612"/>
    <cellStyle name="Обычный 2 7 2 2 5 2" xfId="5836"/>
    <cellStyle name="Обычный 2 7 2 2 5 2 2" xfId="14284"/>
    <cellStyle name="Обычный 2 7 2 2 5 3" xfId="10060"/>
    <cellStyle name="Обычный 2 7 2 2 6" xfId="3020"/>
    <cellStyle name="Обычный 2 7 2 2 6 2" xfId="7244"/>
    <cellStyle name="Обычный 2 7 2 2 6 2 2" xfId="15692"/>
    <cellStyle name="Обычный 2 7 2 2 6 3" xfId="11468"/>
    <cellStyle name="Обычный 2 7 2 2 7" xfId="4428"/>
    <cellStyle name="Обычный 2 7 2 2 7 2" xfId="12876"/>
    <cellStyle name="Обычный 2 7 2 2 8" xfId="8652"/>
    <cellStyle name="Обычный 2 7 2 3" xfId="119"/>
    <cellStyle name="Обычный 2 7 2 3 2" xfId="530"/>
    <cellStyle name="Обычный 2 7 2 3 2 2" xfId="1261"/>
    <cellStyle name="Обычный 2 7 2 3 2 2 2" xfId="2670"/>
    <cellStyle name="Обычный 2 7 2 3 2 2 2 2" xfId="6894"/>
    <cellStyle name="Обычный 2 7 2 3 2 2 2 2 2" xfId="15342"/>
    <cellStyle name="Обычный 2 7 2 3 2 2 2 3" xfId="11118"/>
    <cellStyle name="Обычный 2 7 2 3 2 2 3" xfId="4078"/>
    <cellStyle name="Обычный 2 7 2 3 2 2 3 2" xfId="8302"/>
    <cellStyle name="Обычный 2 7 2 3 2 2 3 2 2" xfId="16750"/>
    <cellStyle name="Обычный 2 7 2 3 2 2 3 3" xfId="12526"/>
    <cellStyle name="Обычный 2 7 2 3 2 2 4" xfId="5486"/>
    <cellStyle name="Обычный 2 7 2 3 2 2 4 2" xfId="13934"/>
    <cellStyle name="Обычный 2 7 2 3 2 2 5" xfId="9710"/>
    <cellStyle name="Обычный 2 7 2 3 2 3" xfId="1966"/>
    <cellStyle name="Обычный 2 7 2 3 2 3 2" xfId="6190"/>
    <cellStyle name="Обычный 2 7 2 3 2 3 2 2" xfId="14638"/>
    <cellStyle name="Обычный 2 7 2 3 2 3 3" xfId="10414"/>
    <cellStyle name="Обычный 2 7 2 3 2 4" xfId="3374"/>
    <cellStyle name="Обычный 2 7 2 3 2 4 2" xfId="7598"/>
    <cellStyle name="Обычный 2 7 2 3 2 4 2 2" xfId="16046"/>
    <cellStyle name="Обычный 2 7 2 3 2 4 3" xfId="11822"/>
    <cellStyle name="Обычный 2 7 2 3 2 5" xfId="4782"/>
    <cellStyle name="Обычный 2 7 2 3 2 5 2" xfId="13230"/>
    <cellStyle name="Обычный 2 7 2 3 2 6" xfId="9006"/>
    <cellStyle name="Обычный 2 7 2 3 3" xfId="909"/>
    <cellStyle name="Обычный 2 7 2 3 3 2" xfId="2318"/>
    <cellStyle name="Обычный 2 7 2 3 3 2 2" xfId="6542"/>
    <cellStyle name="Обычный 2 7 2 3 3 2 2 2" xfId="14990"/>
    <cellStyle name="Обычный 2 7 2 3 3 2 3" xfId="10766"/>
    <cellStyle name="Обычный 2 7 2 3 3 3" xfId="3726"/>
    <cellStyle name="Обычный 2 7 2 3 3 3 2" xfId="7950"/>
    <cellStyle name="Обычный 2 7 2 3 3 3 2 2" xfId="16398"/>
    <cellStyle name="Обычный 2 7 2 3 3 3 3" xfId="12174"/>
    <cellStyle name="Обычный 2 7 2 3 3 4" xfId="5134"/>
    <cellStyle name="Обычный 2 7 2 3 3 4 2" xfId="13582"/>
    <cellStyle name="Обычный 2 7 2 3 3 5" xfId="9358"/>
    <cellStyle name="Обычный 2 7 2 3 4" xfId="1614"/>
    <cellStyle name="Обычный 2 7 2 3 4 2" xfId="5838"/>
    <cellStyle name="Обычный 2 7 2 3 4 2 2" xfId="14286"/>
    <cellStyle name="Обычный 2 7 2 3 4 3" xfId="10062"/>
    <cellStyle name="Обычный 2 7 2 3 5" xfId="3022"/>
    <cellStyle name="Обычный 2 7 2 3 5 2" xfId="7246"/>
    <cellStyle name="Обычный 2 7 2 3 5 2 2" xfId="15694"/>
    <cellStyle name="Обычный 2 7 2 3 5 3" xfId="11470"/>
    <cellStyle name="Обычный 2 7 2 3 6" xfId="4430"/>
    <cellStyle name="Обычный 2 7 2 3 6 2" xfId="12878"/>
    <cellStyle name="Обычный 2 7 2 3 7" xfId="8654"/>
    <cellStyle name="Обычный 2 7 2 4" xfId="527"/>
    <cellStyle name="Обычный 2 7 2 4 2" xfId="1258"/>
    <cellStyle name="Обычный 2 7 2 4 2 2" xfId="2667"/>
    <cellStyle name="Обычный 2 7 2 4 2 2 2" xfId="6891"/>
    <cellStyle name="Обычный 2 7 2 4 2 2 2 2" xfId="15339"/>
    <cellStyle name="Обычный 2 7 2 4 2 2 3" xfId="11115"/>
    <cellStyle name="Обычный 2 7 2 4 2 3" xfId="4075"/>
    <cellStyle name="Обычный 2 7 2 4 2 3 2" xfId="8299"/>
    <cellStyle name="Обычный 2 7 2 4 2 3 2 2" xfId="16747"/>
    <cellStyle name="Обычный 2 7 2 4 2 3 3" xfId="12523"/>
    <cellStyle name="Обычный 2 7 2 4 2 4" xfId="5483"/>
    <cellStyle name="Обычный 2 7 2 4 2 4 2" xfId="13931"/>
    <cellStyle name="Обычный 2 7 2 4 2 5" xfId="9707"/>
    <cellStyle name="Обычный 2 7 2 4 3" xfId="1963"/>
    <cellStyle name="Обычный 2 7 2 4 3 2" xfId="6187"/>
    <cellStyle name="Обычный 2 7 2 4 3 2 2" xfId="14635"/>
    <cellStyle name="Обычный 2 7 2 4 3 3" xfId="10411"/>
    <cellStyle name="Обычный 2 7 2 4 4" xfId="3371"/>
    <cellStyle name="Обычный 2 7 2 4 4 2" xfId="7595"/>
    <cellStyle name="Обычный 2 7 2 4 4 2 2" xfId="16043"/>
    <cellStyle name="Обычный 2 7 2 4 4 3" xfId="11819"/>
    <cellStyle name="Обычный 2 7 2 4 5" xfId="4779"/>
    <cellStyle name="Обычный 2 7 2 4 5 2" xfId="13227"/>
    <cellStyle name="Обычный 2 7 2 4 6" xfId="9003"/>
    <cellStyle name="Обычный 2 7 2 5" xfId="906"/>
    <cellStyle name="Обычный 2 7 2 5 2" xfId="2315"/>
    <cellStyle name="Обычный 2 7 2 5 2 2" xfId="6539"/>
    <cellStyle name="Обычный 2 7 2 5 2 2 2" xfId="14987"/>
    <cellStyle name="Обычный 2 7 2 5 2 3" xfId="10763"/>
    <cellStyle name="Обычный 2 7 2 5 3" xfId="3723"/>
    <cellStyle name="Обычный 2 7 2 5 3 2" xfId="7947"/>
    <cellStyle name="Обычный 2 7 2 5 3 2 2" xfId="16395"/>
    <cellStyle name="Обычный 2 7 2 5 3 3" xfId="12171"/>
    <cellStyle name="Обычный 2 7 2 5 4" xfId="5131"/>
    <cellStyle name="Обычный 2 7 2 5 4 2" xfId="13579"/>
    <cellStyle name="Обычный 2 7 2 5 5" xfId="9355"/>
    <cellStyle name="Обычный 2 7 2 6" xfId="1611"/>
    <cellStyle name="Обычный 2 7 2 6 2" xfId="5835"/>
    <cellStyle name="Обычный 2 7 2 6 2 2" xfId="14283"/>
    <cellStyle name="Обычный 2 7 2 6 3" xfId="10059"/>
    <cellStyle name="Обычный 2 7 2 7" xfId="3019"/>
    <cellStyle name="Обычный 2 7 2 7 2" xfId="7243"/>
    <cellStyle name="Обычный 2 7 2 7 2 2" xfId="15691"/>
    <cellStyle name="Обычный 2 7 2 7 3" xfId="11467"/>
    <cellStyle name="Обычный 2 7 2 8" xfId="4427"/>
    <cellStyle name="Обычный 2 7 2 8 2" xfId="12875"/>
    <cellStyle name="Обычный 2 7 2 9" xfId="8651"/>
    <cellStyle name="Обычный 2 7 3" xfId="120"/>
    <cellStyle name="Обычный 2 7 3 2" xfId="121"/>
    <cellStyle name="Обычный 2 7 3 2 2" xfId="532"/>
    <cellStyle name="Обычный 2 7 3 2 2 2" xfId="1263"/>
    <cellStyle name="Обычный 2 7 3 2 2 2 2" xfId="2672"/>
    <cellStyle name="Обычный 2 7 3 2 2 2 2 2" xfId="6896"/>
    <cellStyle name="Обычный 2 7 3 2 2 2 2 2 2" xfId="15344"/>
    <cellStyle name="Обычный 2 7 3 2 2 2 2 3" xfId="11120"/>
    <cellStyle name="Обычный 2 7 3 2 2 2 3" xfId="4080"/>
    <cellStyle name="Обычный 2 7 3 2 2 2 3 2" xfId="8304"/>
    <cellStyle name="Обычный 2 7 3 2 2 2 3 2 2" xfId="16752"/>
    <cellStyle name="Обычный 2 7 3 2 2 2 3 3" xfId="12528"/>
    <cellStyle name="Обычный 2 7 3 2 2 2 4" xfId="5488"/>
    <cellStyle name="Обычный 2 7 3 2 2 2 4 2" xfId="13936"/>
    <cellStyle name="Обычный 2 7 3 2 2 2 5" xfId="9712"/>
    <cellStyle name="Обычный 2 7 3 2 2 3" xfId="1968"/>
    <cellStyle name="Обычный 2 7 3 2 2 3 2" xfId="6192"/>
    <cellStyle name="Обычный 2 7 3 2 2 3 2 2" xfId="14640"/>
    <cellStyle name="Обычный 2 7 3 2 2 3 3" xfId="10416"/>
    <cellStyle name="Обычный 2 7 3 2 2 4" xfId="3376"/>
    <cellStyle name="Обычный 2 7 3 2 2 4 2" xfId="7600"/>
    <cellStyle name="Обычный 2 7 3 2 2 4 2 2" xfId="16048"/>
    <cellStyle name="Обычный 2 7 3 2 2 4 3" xfId="11824"/>
    <cellStyle name="Обычный 2 7 3 2 2 5" xfId="4784"/>
    <cellStyle name="Обычный 2 7 3 2 2 5 2" xfId="13232"/>
    <cellStyle name="Обычный 2 7 3 2 2 6" xfId="9008"/>
    <cellStyle name="Обычный 2 7 3 2 3" xfId="911"/>
    <cellStyle name="Обычный 2 7 3 2 3 2" xfId="2320"/>
    <cellStyle name="Обычный 2 7 3 2 3 2 2" xfId="6544"/>
    <cellStyle name="Обычный 2 7 3 2 3 2 2 2" xfId="14992"/>
    <cellStyle name="Обычный 2 7 3 2 3 2 3" xfId="10768"/>
    <cellStyle name="Обычный 2 7 3 2 3 3" xfId="3728"/>
    <cellStyle name="Обычный 2 7 3 2 3 3 2" xfId="7952"/>
    <cellStyle name="Обычный 2 7 3 2 3 3 2 2" xfId="16400"/>
    <cellStyle name="Обычный 2 7 3 2 3 3 3" xfId="12176"/>
    <cellStyle name="Обычный 2 7 3 2 3 4" xfId="5136"/>
    <cellStyle name="Обычный 2 7 3 2 3 4 2" xfId="13584"/>
    <cellStyle name="Обычный 2 7 3 2 3 5" xfId="9360"/>
    <cellStyle name="Обычный 2 7 3 2 4" xfId="1616"/>
    <cellStyle name="Обычный 2 7 3 2 4 2" xfId="5840"/>
    <cellStyle name="Обычный 2 7 3 2 4 2 2" xfId="14288"/>
    <cellStyle name="Обычный 2 7 3 2 4 3" xfId="10064"/>
    <cellStyle name="Обычный 2 7 3 2 5" xfId="3024"/>
    <cellStyle name="Обычный 2 7 3 2 5 2" xfId="7248"/>
    <cellStyle name="Обычный 2 7 3 2 5 2 2" xfId="15696"/>
    <cellStyle name="Обычный 2 7 3 2 5 3" xfId="11472"/>
    <cellStyle name="Обычный 2 7 3 2 6" xfId="4432"/>
    <cellStyle name="Обычный 2 7 3 2 6 2" xfId="12880"/>
    <cellStyle name="Обычный 2 7 3 2 7" xfId="8656"/>
    <cellStyle name="Обычный 2 7 3 3" xfId="531"/>
    <cellStyle name="Обычный 2 7 3 3 2" xfId="1262"/>
    <cellStyle name="Обычный 2 7 3 3 2 2" xfId="2671"/>
    <cellStyle name="Обычный 2 7 3 3 2 2 2" xfId="6895"/>
    <cellStyle name="Обычный 2 7 3 3 2 2 2 2" xfId="15343"/>
    <cellStyle name="Обычный 2 7 3 3 2 2 3" xfId="11119"/>
    <cellStyle name="Обычный 2 7 3 3 2 3" xfId="4079"/>
    <cellStyle name="Обычный 2 7 3 3 2 3 2" xfId="8303"/>
    <cellStyle name="Обычный 2 7 3 3 2 3 2 2" xfId="16751"/>
    <cellStyle name="Обычный 2 7 3 3 2 3 3" xfId="12527"/>
    <cellStyle name="Обычный 2 7 3 3 2 4" xfId="5487"/>
    <cellStyle name="Обычный 2 7 3 3 2 4 2" xfId="13935"/>
    <cellStyle name="Обычный 2 7 3 3 2 5" xfId="9711"/>
    <cellStyle name="Обычный 2 7 3 3 3" xfId="1967"/>
    <cellStyle name="Обычный 2 7 3 3 3 2" xfId="6191"/>
    <cellStyle name="Обычный 2 7 3 3 3 2 2" xfId="14639"/>
    <cellStyle name="Обычный 2 7 3 3 3 3" xfId="10415"/>
    <cellStyle name="Обычный 2 7 3 3 4" xfId="3375"/>
    <cellStyle name="Обычный 2 7 3 3 4 2" xfId="7599"/>
    <cellStyle name="Обычный 2 7 3 3 4 2 2" xfId="16047"/>
    <cellStyle name="Обычный 2 7 3 3 4 3" xfId="11823"/>
    <cellStyle name="Обычный 2 7 3 3 5" xfId="4783"/>
    <cellStyle name="Обычный 2 7 3 3 5 2" xfId="13231"/>
    <cellStyle name="Обычный 2 7 3 3 6" xfId="9007"/>
    <cellStyle name="Обычный 2 7 3 4" xfId="910"/>
    <cellStyle name="Обычный 2 7 3 4 2" xfId="2319"/>
    <cellStyle name="Обычный 2 7 3 4 2 2" xfId="6543"/>
    <cellStyle name="Обычный 2 7 3 4 2 2 2" xfId="14991"/>
    <cellStyle name="Обычный 2 7 3 4 2 3" xfId="10767"/>
    <cellStyle name="Обычный 2 7 3 4 3" xfId="3727"/>
    <cellStyle name="Обычный 2 7 3 4 3 2" xfId="7951"/>
    <cellStyle name="Обычный 2 7 3 4 3 2 2" xfId="16399"/>
    <cellStyle name="Обычный 2 7 3 4 3 3" xfId="12175"/>
    <cellStyle name="Обычный 2 7 3 4 4" xfId="5135"/>
    <cellStyle name="Обычный 2 7 3 4 4 2" xfId="13583"/>
    <cellStyle name="Обычный 2 7 3 4 5" xfId="9359"/>
    <cellStyle name="Обычный 2 7 3 5" xfId="1615"/>
    <cellStyle name="Обычный 2 7 3 5 2" xfId="5839"/>
    <cellStyle name="Обычный 2 7 3 5 2 2" xfId="14287"/>
    <cellStyle name="Обычный 2 7 3 5 3" xfId="10063"/>
    <cellStyle name="Обычный 2 7 3 6" xfId="3023"/>
    <cellStyle name="Обычный 2 7 3 6 2" xfId="7247"/>
    <cellStyle name="Обычный 2 7 3 6 2 2" xfId="15695"/>
    <cellStyle name="Обычный 2 7 3 6 3" xfId="11471"/>
    <cellStyle name="Обычный 2 7 3 7" xfId="4431"/>
    <cellStyle name="Обычный 2 7 3 7 2" xfId="12879"/>
    <cellStyle name="Обычный 2 7 3 8" xfId="8655"/>
    <cellStyle name="Обычный 2 7 4" xfId="122"/>
    <cellStyle name="Обычный 2 7 4 2" xfId="533"/>
    <cellStyle name="Обычный 2 7 4 2 2" xfId="1264"/>
    <cellStyle name="Обычный 2 7 4 2 2 2" xfId="2673"/>
    <cellStyle name="Обычный 2 7 4 2 2 2 2" xfId="6897"/>
    <cellStyle name="Обычный 2 7 4 2 2 2 2 2" xfId="15345"/>
    <cellStyle name="Обычный 2 7 4 2 2 2 3" xfId="11121"/>
    <cellStyle name="Обычный 2 7 4 2 2 3" xfId="4081"/>
    <cellStyle name="Обычный 2 7 4 2 2 3 2" xfId="8305"/>
    <cellStyle name="Обычный 2 7 4 2 2 3 2 2" xfId="16753"/>
    <cellStyle name="Обычный 2 7 4 2 2 3 3" xfId="12529"/>
    <cellStyle name="Обычный 2 7 4 2 2 4" xfId="5489"/>
    <cellStyle name="Обычный 2 7 4 2 2 4 2" xfId="13937"/>
    <cellStyle name="Обычный 2 7 4 2 2 5" xfId="9713"/>
    <cellStyle name="Обычный 2 7 4 2 3" xfId="1969"/>
    <cellStyle name="Обычный 2 7 4 2 3 2" xfId="6193"/>
    <cellStyle name="Обычный 2 7 4 2 3 2 2" xfId="14641"/>
    <cellStyle name="Обычный 2 7 4 2 3 3" xfId="10417"/>
    <cellStyle name="Обычный 2 7 4 2 4" xfId="3377"/>
    <cellStyle name="Обычный 2 7 4 2 4 2" xfId="7601"/>
    <cellStyle name="Обычный 2 7 4 2 4 2 2" xfId="16049"/>
    <cellStyle name="Обычный 2 7 4 2 4 3" xfId="11825"/>
    <cellStyle name="Обычный 2 7 4 2 5" xfId="4785"/>
    <cellStyle name="Обычный 2 7 4 2 5 2" xfId="13233"/>
    <cellStyle name="Обычный 2 7 4 2 6" xfId="9009"/>
    <cellStyle name="Обычный 2 7 4 3" xfId="912"/>
    <cellStyle name="Обычный 2 7 4 3 2" xfId="2321"/>
    <cellStyle name="Обычный 2 7 4 3 2 2" xfId="6545"/>
    <cellStyle name="Обычный 2 7 4 3 2 2 2" xfId="14993"/>
    <cellStyle name="Обычный 2 7 4 3 2 3" xfId="10769"/>
    <cellStyle name="Обычный 2 7 4 3 3" xfId="3729"/>
    <cellStyle name="Обычный 2 7 4 3 3 2" xfId="7953"/>
    <cellStyle name="Обычный 2 7 4 3 3 2 2" xfId="16401"/>
    <cellStyle name="Обычный 2 7 4 3 3 3" xfId="12177"/>
    <cellStyle name="Обычный 2 7 4 3 4" xfId="5137"/>
    <cellStyle name="Обычный 2 7 4 3 4 2" xfId="13585"/>
    <cellStyle name="Обычный 2 7 4 3 5" xfId="9361"/>
    <cellStyle name="Обычный 2 7 4 4" xfId="1617"/>
    <cellStyle name="Обычный 2 7 4 4 2" xfId="5841"/>
    <cellStyle name="Обычный 2 7 4 4 2 2" xfId="14289"/>
    <cellStyle name="Обычный 2 7 4 4 3" xfId="10065"/>
    <cellStyle name="Обычный 2 7 4 5" xfId="3025"/>
    <cellStyle name="Обычный 2 7 4 5 2" xfId="7249"/>
    <cellStyle name="Обычный 2 7 4 5 2 2" xfId="15697"/>
    <cellStyle name="Обычный 2 7 4 5 3" xfId="11473"/>
    <cellStyle name="Обычный 2 7 4 6" xfId="4433"/>
    <cellStyle name="Обычный 2 7 4 6 2" xfId="12881"/>
    <cellStyle name="Обычный 2 7 4 7" xfId="8657"/>
    <cellStyle name="Обычный 2 7 5" xfId="526"/>
    <cellStyle name="Обычный 2 7 5 2" xfId="1257"/>
    <cellStyle name="Обычный 2 7 5 2 2" xfId="2666"/>
    <cellStyle name="Обычный 2 7 5 2 2 2" xfId="6890"/>
    <cellStyle name="Обычный 2 7 5 2 2 2 2" xfId="15338"/>
    <cellStyle name="Обычный 2 7 5 2 2 3" xfId="11114"/>
    <cellStyle name="Обычный 2 7 5 2 3" xfId="4074"/>
    <cellStyle name="Обычный 2 7 5 2 3 2" xfId="8298"/>
    <cellStyle name="Обычный 2 7 5 2 3 2 2" xfId="16746"/>
    <cellStyle name="Обычный 2 7 5 2 3 3" xfId="12522"/>
    <cellStyle name="Обычный 2 7 5 2 4" xfId="5482"/>
    <cellStyle name="Обычный 2 7 5 2 4 2" xfId="13930"/>
    <cellStyle name="Обычный 2 7 5 2 5" xfId="9706"/>
    <cellStyle name="Обычный 2 7 5 3" xfId="1962"/>
    <cellStyle name="Обычный 2 7 5 3 2" xfId="6186"/>
    <cellStyle name="Обычный 2 7 5 3 2 2" xfId="14634"/>
    <cellStyle name="Обычный 2 7 5 3 3" xfId="10410"/>
    <cellStyle name="Обычный 2 7 5 4" xfId="3370"/>
    <cellStyle name="Обычный 2 7 5 4 2" xfId="7594"/>
    <cellStyle name="Обычный 2 7 5 4 2 2" xfId="16042"/>
    <cellStyle name="Обычный 2 7 5 4 3" xfId="11818"/>
    <cellStyle name="Обычный 2 7 5 5" xfId="4778"/>
    <cellStyle name="Обычный 2 7 5 5 2" xfId="13226"/>
    <cellStyle name="Обычный 2 7 5 6" xfId="9002"/>
    <cellStyle name="Обычный 2 7 6" xfId="905"/>
    <cellStyle name="Обычный 2 7 6 2" xfId="2314"/>
    <cellStyle name="Обычный 2 7 6 2 2" xfId="6538"/>
    <cellStyle name="Обычный 2 7 6 2 2 2" xfId="14986"/>
    <cellStyle name="Обычный 2 7 6 2 3" xfId="10762"/>
    <cellStyle name="Обычный 2 7 6 3" xfId="3722"/>
    <cellStyle name="Обычный 2 7 6 3 2" xfId="7946"/>
    <cellStyle name="Обычный 2 7 6 3 2 2" xfId="16394"/>
    <cellStyle name="Обычный 2 7 6 3 3" xfId="12170"/>
    <cellStyle name="Обычный 2 7 6 4" xfId="5130"/>
    <cellStyle name="Обычный 2 7 6 4 2" xfId="13578"/>
    <cellStyle name="Обычный 2 7 6 5" xfId="9354"/>
    <cellStyle name="Обычный 2 7 7" xfId="1610"/>
    <cellStyle name="Обычный 2 7 7 2" xfId="5834"/>
    <cellStyle name="Обычный 2 7 7 2 2" xfId="14282"/>
    <cellStyle name="Обычный 2 7 7 3" xfId="10058"/>
    <cellStyle name="Обычный 2 7 8" xfId="3018"/>
    <cellStyle name="Обычный 2 7 8 2" xfId="7242"/>
    <cellStyle name="Обычный 2 7 8 2 2" xfId="15690"/>
    <cellStyle name="Обычный 2 7 8 3" xfId="11466"/>
    <cellStyle name="Обычный 2 7 9" xfId="4426"/>
    <cellStyle name="Обычный 2 7 9 2" xfId="12874"/>
    <cellStyle name="Обычный 2 8" xfId="123"/>
    <cellStyle name="Обычный 2 8 2" xfId="124"/>
    <cellStyle name="Обычный 2 8 2 2" xfId="125"/>
    <cellStyle name="Обычный 2 8 2 2 2" xfId="536"/>
    <cellStyle name="Обычный 2 8 2 2 2 2" xfId="1267"/>
    <cellStyle name="Обычный 2 8 2 2 2 2 2" xfId="2676"/>
    <cellStyle name="Обычный 2 8 2 2 2 2 2 2" xfId="6900"/>
    <cellStyle name="Обычный 2 8 2 2 2 2 2 2 2" xfId="15348"/>
    <cellStyle name="Обычный 2 8 2 2 2 2 2 3" xfId="11124"/>
    <cellStyle name="Обычный 2 8 2 2 2 2 3" xfId="4084"/>
    <cellStyle name="Обычный 2 8 2 2 2 2 3 2" xfId="8308"/>
    <cellStyle name="Обычный 2 8 2 2 2 2 3 2 2" xfId="16756"/>
    <cellStyle name="Обычный 2 8 2 2 2 2 3 3" xfId="12532"/>
    <cellStyle name="Обычный 2 8 2 2 2 2 4" xfId="5492"/>
    <cellStyle name="Обычный 2 8 2 2 2 2 4 2" xfId="13940"/>
    <cellStyle name="Обычный 2 8 2 2 2 2 5" xfId="9716"/>
    <cellStyle name="Обычный 2 8 2 2 2 3" xfId="1972"/>
    <cellStyle name="Обычный 2 8 2 2 2 3 2" xfId="6196"/>
    <cellStyle name="Обычный 2 8 2 2 2 3 2 2" xfId="14644"/>
    <cellStyle name="Обычный 2 8 2 2 2 3 3" xfId="10420"/>
    <cellStyle name="Обычный 2 8 2 2 2 4" xfId="3380"/>
    <cellStyle name="Обычный 2 8 2 2 2 4 2" xfId="7604"/>
    <cellStyle name="Обычный 2 8 2 2 2 4 2 2" xfId="16052"/>
    <cellStyle name="Обычный 2 8 2 2 2 4 3" xfId="11828"/>
    <cellStyle name="Обычный 2 8 2 2 2 5" xfId="4788"/>
    <cellStyle name="Обычный 2 8 2 2 2 5 2" xfId="13236"/>
    <cellStyle name="Обычный 2 8 2 2 2 6" xfId="9012"/>
    <cellStyle name="Обычный 2 8 2 2 3" xfId="915"/>
    <cellStyle name="Обычный 2 8 2 2 3 2" xfId="2324"/>
    <cellStyle name="Обычный 2 8 2 2 3 2 2" xfId="6548"/>
    <cellStyle name="Обычный 2 8 2 2 3 2 2 2" xfId="14996"/>
    <cellStyle name="Обычный 2 8 2 2 3 2 3" xfId="10772"/>
    <cellStyle name="Обычный 2 8 2 2 3 3" xfId="3732"/>
    <cellStyle name="Обычный 2 8 2 2 3 3 2" xfId="7956"/>
    <cellStyle name="Обычный 2 8 2 2 3 3 2 2" xfId="16404"/>
    <cellStyle name="Обычный 2 8 2 2 3 3 3" xfId="12180"/>
    <cellStyle name="Обычный 2 8 2 2 3 4" xfId="5140"/>
    <cellStyle name="Обычный 2 8 2 2 3 4 2" xfId="13588"/>
    <cellStyle name="Обычный 2 8 2 2 3 5" xfId="9364"/>
    <cellStyle name="Обычный 2 8 2 2 4" xfId="1620"/>
    <cellStyle name="Обычный 2 8 2 2 4 2" xfId="5844"/>
    <cellStyle name="Обычный 2 8 2 2 4 2 2" xfId="14292"/>
    <cellStyle name="Обычный 2 8 2 2 4 3" xfId="10068"/>
    <cellStyle name="Обычный 2 8 2 2 5" xfId="3028"/>
    <cellStyle name="Обычный 2 8 2 2 5 2" xfId="7252"/>
    <cellStyle name="Обычный 2 8 2 2 5 2 2" xfId="15700"/>
    <cellStyle name="Обычный 2 8 2 2 5 3" xfId="11476"/>
    <cellStyle name="Обычный 2 8 2 2 6" xfId="4436"/>
    <cellStyle name="Обычный 2 8 2 2 6 2" xfId="12884"/>
    <cellStyle name="Обычный 2 8 2 2 7" xfId="8660"/>
    <cellStyle name="Обычный 2 8 2 3" xfId="535"/>
    <cellStyle name="Обычный 2 8 2 3 2" xfId="1266"/>
    <cellStyle name="Обычный 2 8 2 3 2 2" xfId="2675"/>
    <cellStyle name="Обычный 2 8 2 3 2 2 2" xfId="6899"/>
    <cellStyle name="Обычный 2 8 2 3 2 2 2 2" xfId="15347"/>
    <cellStyle name="Обычный 2 8 2 3 2 2 3" xfId="11123"/>
    <cellStyle name="Обычный 2 8 2 3 2 3" xfId="4083"/>
    <cellStyle name="Обычный 2 8 2 3 2 3 2" xfId="8307"/>
    <cellStyle name="Обычный 2 8 2 3 2 3 2 2" xfId="16755"/>
    <cellStyle name="Обычный 2 8 2 3 2 3 3" xfId="12531"/>
    <cellStyle name="Обычный 2 8 2 3 2 4" xfId="5491"/>
    <cellStyle name="Обычный 2 8 2 3 2 4 2" xfId="13939"/>
    <cellStyle name="Обычный 2 8 2 3 2 5" xfId="9715"/>
    <cellStyle name="Обычный 2 8 2 3 3" xfId="1971"/>
    <cellStyle name="Обычный 2 8 2 3 3 2" xfId="6195"/>
    <cellStyle name="Обычный 2 8 2 3 3 2 2" xfId="14643"/>
    <cellStyle name="Обычный 2 8 2 3 3 3" xfId="10419"/>
    <cellStyle name="Обычный 2 8 2 3 4" xfId="3379"/>
    <cellStyle name="Обычный 2 8 2 3 4 2" xfId="7603"/>
    <cellStyle name="Обычный 2 8 2 3 4 2 2" xfId="16051"/>
    <cellStyle name="Обычный 2 8 2 3 4 3" xfId="11827"/>
    <cellStyle name="Обычный 2 8 2 3 5" xfId="4787"/>
    <cellStyle name="Обычный 2 8 2 3 5 2" xfId="13235"/>
    <cellStyle name="Обычный 2 8 2 3 6" xfId="9011"/>
    <cellStyle name="Обычный 2 8 2 4" xfId="914"/>
    <cellStyle name="Обычный 2 8 2 4 2" xfId="2323"/>
    <cellStyle name="Обычный 2 8 2 4 2 2" xfId="6547"/>
    <cellStyle name="Обычный 2 8 2 4 2 2 2" xfId="14995"/>
    <cellStyle name="Обычный 2 8 2 4 2 3" xfId="10771"/>
    <cellStyle name="Обычный 2 8 2 4 3" xfId="3731"/>
    <cellStyle name="Обычный 2 8 2 4 3 2" xfId="7955"/>
    <cellStyle name="Обычный 2 8 2 4 3 2 2" xfId="16403"/>
    <cellStyle name="Обычный 2 8 2 4 3 3" xfId="12179"/>
    <cellStyle name="Обычный 2 8 2 4 4" xfId="5139"/>
    <cellStyle name="Обычный 2 8 2 4 4 2" xfId="13587"/>
    <cellStyle name="Обычный 2 8 2 4 5" xfId="9363"/>
    <cellStyle name="Обычный 2 8 2 5" xfId="1619"/>
    <cellStyle name="Обычный 2 8 2 5 2" xfId="5843"/>
    <cellStyle name="Обычный 2 8 2 5 2 2" xfId="14291"/>
    <cellStyle name="Обычный 2 8 2 5 3" xfId="10067"/>
    <cellStyle name="Обычный 2 8 2 6" xfId="3027"/>
    <cellStyle name="Обычный 2 8 2 6 2" xfId="7251"/>
    <cellStyle name="Обычный 2 8 2 6 2 2" xfId="15699"/>
    <cellStyle name="Обычный 2 8 2 6 3" xfId="11475"/>
    <cellStyle name="Обычный 2 8 2 7" xfId="4435"/>
    <cellStyle name="Обычный 2 8 2 7 2" xfId="12883"/>
    <cellStyle name="Обычный 2 8 2 8" xfId="8659"/>
    <cellStyle name="Обычный 2 8 3" xfId="126"/>
    <cellStyle name="Обычный 2 8 3 2" xfId="537"/>
    <cellStyle name="Обычный 2 8 3 2 2" xfId="1268"/>
    <cellStyle name="Обычный 2 8 3 2 2 2" xfId="2677"/>
    <cellStyle name="Обычный 2 8 3 2 2 2 2" xfId="6901"/>
    <cellStyle name="Обычный 2 8 3 2 2 2 2 2" xfId="15349"/>
    <cellStyle name="Обычный 2 8 3 2 2 2 3" xfId="11125"/>
    <cellStyle name="Обычный 2 8 3 2 2 3" xfId="4085"/>
    <cellStyle name="Обычный 2 8 3 2 2 3 2" xfId="8309"/>
    <cellStyle name="Обычный 2 8 3 2 2 3 2 2" xfId="16757"/>
    <cellStyle name="Обычный 2 8 3 2 2 3 3" xfId="12533"/>
    <cellStyle name="Обычный 2 8 3 2 2 4" xfId="5493"/>
    <cellStyle name="Обычный 2 8 3 2 2 4 2" xfId="13941"/>
    <cellStyle name="Обычный 2 8 3 2 2 5" xfId="9717"/>
    <cellStyle name="Обычный 2 8 3 2 3" xfId="1973"/>
    <cellStyle name="Обычный 2 8 3 2 3 2" xfId="6197"/>
    <cellStyle name="Обычный 2 8 3 2 3 2 2" xfId="14645"/>
    <cellStyle name="Обычный 2 8 3 2 3 3" xfId="10421"/>
    <cellStyle name="Обычный 2 8 3 2 4" xfId="3381"/>
    <cellStyle name="Обычный 2 8 3 2 4 2" xfId="7605"/>
    <cellStyle name="Обычный 2 8 3 2 4 2 2" xfId="16053"/>
    <cellStyle name="Обычный 2 8 3 2 4 3" xfId="11829"/>
    <cellStyle name="Обычный 2 8 3 2 5" xfId="4789"/>
    <cellStyle name="Обычный 2 8 3 2 5 2" xfId="13237"/>
    <cellStyle name="Обычный 2 8 3 2 6" xfId="9013"/>
    <cellStyle name="Обычный 2 8 3 3" xfId="916"/>
    <cellStyle name="Обычный 2 8 3 3 2" xfId="2325"/>
    <cellStyle name="Обычный 2 8 3 3 2 2" xfId="6549"/>
    <cellStyle name="Обычный 2 8 3 3 2 2 2" xfId="14997"/>
    <cellStyle name="Обычный 2 8 3 3 2 3" xfId="10773"/>
    <cellStyle name="Обычный 2 8 3 3 3" xfId="3733"/>
    <cellStyle name="Обычный 2 8 3 3 3 2" xfId="7957"/>
    <cellStyle name="Обычный 2 8 3 3 3 2 2" xfId="16405"/>
    <cellStyle name="Обычный 2 8 3 3 3 3" xfId="12181"/>
    <cellStyle name="Обычный 2 8 3 3 4" xfId="5141"/>
    <cellStyle name="Обычный 2 8 3 3 4 2" xfId="13589"/>
    <cellStyle name="Обычный 2 8 3 3 5" xfId="9365"/>
    <cellStyle name="Обычный 2 8 3 4" xfId="1621"/>
    <cellStyle name="Обычный 2 8 3 4 2" xfId="5845"/>
    <cellStyle name="Обычный 2 8 3 4 2 2" xfId="14293"/>
    <cellStyle name="Обычный 2 8 3 4 3" xfId="10069"/>
    <cellStyle name="Обычный 2 8 3 5" xfId="3029"/>
    <cellStyle name="Обычный 2 8 3 5 2" xfId="7253"/>
    <cellStyle name="Обычный 2 8 3 5 2 2" xfId="15701"/>
    <cellStyle name="Обычный 2 8 3 5 3" xfId="11477"/>
    <cellStyle name="Обычный 2 8 3 6" xfId="4437"/>
    <cellStyle name="Обычный 2 8 3 6 2" xfId="12885"/>
    <cellStyle name="Обычный 2 8 3 7" xfId="8661"/>
    <cellStyle name="Обычный 2 8 4" xfId="534"/>
    <cellStyle name="Обычный 2 8 4 2" xfId="1265"/>
    <cellStyle name="Обычный 2 8 4 2 2" xfId="2674"/>
    <cellStyle name="Обычный 2 8 4 2 2 2" xfId="6898"/>
    <cellStyle name="Обычный 2 8 4 2 2 2 2" xfId="15346"/>
    <cellStyle name="Обычный 2 8 4 2 2 3" xfId="11122"/>
    <cellStyle name="Обычный 2 8 4 2 3" xfId="4082"/>
    <cellStyle name="Обычный 2 8 4 2 3 2" xfId="8306"/>
    <cellStyle name="Обычный 2 8 4 2 3 2 2" xfId="16754"/>
    <cellStyle name="Обычный 2 8 4 2 3 3" xfId="12530"/>
    <cellStyle name="Обычный 2 8 4 2 4" xfId="5490"/>
    <cellStyle name="Обычный 2 8 4 2 4 2" xfId="13938"/>
    <cellStyle name="Обычный 2 8 4 2 5" xfId="9714"/>
    <cellStyle name="Обычный 2 8 4 3" xfId="1970"/>
    <cellStyle name="Обычный 2 8 4 3 2" xfId="6194"/>
    <cellStyle name="Обычный 2 8 4 3 2 2" xfId="14642"/>
    <cellStyle name="Обычный 2 8 4 3 3" xfId="10418"/>
    <cellStyle name="Обычный 2 8 4 4" xfId="3378"/>
    <cellStyle name="Обычный 2 8 4 4 2" xfId="7602"/>
    <cellStyle name="Обычный 2 8 4 4 2 2" xfId="16050"/>
    <cellStyle name="Обычный 2 8 4 4 3" xfId="11826"/>
    <cellStyle name="Обычный 2 8 4 5" xfId="4786"/>
    <cellStyle name="Обычный 2 8 4 5 2" xfId="13234"/>
    <cellStyle name="Обычный 2 8 4 6" xfId="9010"/>
    <cellStyle name="Обычный 2 8 5" xfId="913"/>
    <cellStyle name="Обычный 2 8 5 2" xfId="2322"/>
    <cellStyle name="Обычный 2 8 5 2 2" xfId="6546"/>
    <cellStyle name="Обычный 2 8 5 2 2 2" xfId="14994"/>
    <cellStyle name="Обычный 2 8 5 2 3" xfId="10770"/>
    <cellStyle name="Обычный 2 8 5 3" xfId="3730"/>
    <cellStyle name="Обычный 2 8 5 3 2" xfId="7954"/>
    <cellStyle name="Обычный 2 8 5 3 2 2" xfId="16402"/>
    <cellStyle name="Обычный 2 8 5 3 3" xfId="12178"/>
    <cellStyle name="Обычный 2 8 5 4" xfId="5138"/>
    <cellStyle name="Обычный 2 8 5 4 2" xfId="13586"/>
    <cellStyle name="Обычный 2 8 5 5" xfId="9362"/>
    <cellStyle name="Обычный 2 8 6" xfId="1618"/>
    <cellStyle name="Обычный 2 8 6 2" xfId="5842"/>
    <cellStyle name="Обычный 2 8 6 2 2" xfId="14290"/>
    <cellStyle name="Обычный 2 8 6 3" xfId="10066"/>
    <cellStyle name="Обычный 2 8 7" xfId="3026"/>
    <cellStyle name="Обычный 2 8 7 2" xfId="7250"/>
    <cellStyle name="Обычный 2 8 7 2 2" xfId="15698"/>
    <cellStyle name="Обычный 2 8 7 3" xfId="11474"/>
    <cellStyle name="Обычный 2 8 8" xfId="4434"/>
    <cellStyle name="Обычный 2 8 8 2" xfId="12882"/>
    <cellStyle name="Обычный 2 8 9" xfId="8658"/>
    <cellStyle name="Обычный 2 9" xfId="127"/>
    <cellStyle name="Обычный 2 9 2" xfId="128"/>
    <cellStyle name="Обычный 2 9 2 2" xfId="539"/>
    <cellStyle name="Обычный 2 9 2 2 2" xfId="1270"/>
    <cellStyle name="Обычный 2 9 2 2 2 2" xfId="2679"/>
    <cellStyle name="Обычный 2 9 2 2 2 2 2" xfId="6903"/>
    <cellStyle name="Обычный 2 9 2 2 2 2 2 2" xfId="15351"/>
    <cellStyle name="Обычный 2 9 2 2 2 2 3" xfId="11127"/>
    <cellStyle name="Обычный 2 9 2 2 2 3" xfId="4087"/>
    <cellStyle name="Обычный 2 9 2 2 2 3 2" xfId="8311"/>
    <cellStyle name="Обычный 2 9 2 2 2 3 2 2" xfId="16759"/>
    <cellStyle name="Обычный 2 9 2 2 2 3 3" xfId="12535"/>
    <cellStyle name="Обычный 2 9 2 2 2 4" xfId="5495"/>
    <cellStyle name="Обычный 2 9 2 2 2 4 2" xfId="13943"/>
    <cellStyle name="Обычный 2 9 2 2 2 5" xfId="9719"/>
    <cellStyle name="Обычный 2 9 2 2 3" xfId="1975"/>
    <cellStyle name="Обычный 2 9 2 2 3 2" xfId="6199"/>
    <cellStyle name="Обычный 2 9 2 2 3 2 2" xfId="14647"/>
    <cellStyle name="Обычный 2 9 2 2 3 3" xfId="10423"/>
    <cellStyle name="Обычный 2 9 2 2 4" xfId="3383"/>
    <cellStyle name="Обычный 2 9 2 2 4 2" xfId="7607"/>
    <cellStyle name="Обычный 2 9 2 2 4 2 2" xfId="16055"/>
    <cellStyle name="Обычный 2 9 2 2 4 3" xfId="11831"/>
    <cellStyle name="Обычный 2 9 2 2 5" xfId="4791"/>
    <cellStyle name="Обычный 2 9 2 2 5 2" xfId="13239"/>
    <cellStyle name="Обычный 2 9 2 2 6" xfId="9015"/>
    <cellStyle name="Обычный 2 9 2 3" xfId="918"/>
    <cellStyle name="Обычный 2 9 2 3 2" xfId="2327"/>
    <cellStyle name="Обычный 2 9 2 3 2 2" xfId="6551"/>
    <cellStyle name="Обычный 2 9 2 3 2 2 2" xfId="14999"/>
    <cellStyle name="Обычный 2 9 2 3 2 3" xfId="10775"/>
    <cellStyle name="Обычный 2 9 2 3 3" xfId="3735"/>
    <cellStyle name="Обычный 2 9 2 3 3 2" xfId="7959"/>
    <cellStyle name="Обычный 2 9 2 3 3 2 2" xfId="16407"/>
    <cellStyle name="Обычный 2 9 2 3 3 3" xfId="12183"/>
    <cellStyle name="Обычный 2 9 2 3 4" xfId="5143"/>
    <cellStyle name="Обычный 2 9 2 3 4 2" xfId="13591"/>
    <cellStyle name="Обычный 2 9 2 3 5" xfId="9367"/>
    <cellStyle name="Обычный 2 9 2 4" xfId="1623"/>
    <cellStyle name="Обычный 2 9 2 4 2" xfId="5847"/>
    <cellStyle name="Обычный 2 9 2 4 2 2" xfId="14295"/>
    <cellStyle name="Обычный 2 9 2 4 3" xfId="10071"/>
    <cellStyle name="Обычный 2 9 2 5" xfId="3031"/>
    <cellStyle name="Обычный 2 9 2 5 2" xfId="7255"/>
    <cellStyle name="Обычный 2 9 2 5 2 2" xfId="15703"/>
    <cellStyle name="Обычный 2 9 2 5 3" xfId="11479"/>
    <cellStyle name="Обычный 2 9 2 6" xfId="4439"/>
    <cellStyle name="Обычный 2 9 2 6 2" xfId="12887"/>
    <cellStyle name="Обычный 2 9 2 7" xfId="8663"/>
    <cellStyle name="Обычный 2 9 3" xfId="538"/>
    <cellStyle name="Обычный 2 9 3 2" xfId="1269"/>
    <cellStyle name="Обычный 2 9 3 2 2" xfId="2678"/>
    <cellStyle name="Обычный 2 9 3 2 2 2" xfId="6902"/>
    <cellStyle name="Обычный 2 9 3 2 2 2 2" xfId="15350"/>
    <cellStyle name="Обычный 2 9 3 2 2 3" xfId="11126"/>
    <cellStyle name="Обычный 2 9 3 2 3" xfId="4086"/>
    <cellStyle name="Обычный 2 9 3 2 3 2" xfId="8310"/>
    <cellStyle name="Обычный 2 9 3 2 3 2 2" xfId="16758"/>
    <cellStyle name="Обычный 2 9 3 2 3 3" xfId="12534"/>
    <cellStyle name="Обычный 2 9 3 2 4" xfId="5494"/>
    <cellStyle name="Обычный 2 9 3 2 4 2" xfId="13942"/>
    <cellStyle name="Обычный 2 9 3 2 5" xfId="9718"/>
    <cellStyle name="Обычный 2 9 3 3" xfId="1974"/>
    <cellStyle name="Обычный 2 9 3 3 2" xfId="6198"/>
    <cellStyle name="Обычный 2 9 3 3 2 2" xfId="14646"/>
    <cellStyle name="Обычный 2 9 3 3 3" xfId="10422"/>
    <cellStyle name="Обычный 2 9 3 4" xfId="3382"/>
    <cellStyle name="Обычный 2 9 3 4 2" xfId="7606"/>
    <cellStyle name="Обычный 2 9 3 4 2 2" xfId="16054"/>
    <cellStyle name="Обычный 2 9 3 4 3" xfId="11830"/>
    <cellStyle name="Обычный 2 9 3 5" xfId="4790"/>
    <cellStyle name="Обычный 2 9 3 5 2" xfId="13238"/>
    <cellStyle name="Обычный 2 9 3 6" xfId="9014"/>
    <cellStyle name="Обычный 2 9 4" xfId="917"/>
    <cellStyle name="Обычный 2 9 4 2" xfId="2326"/>
    <cellStyle name="Обычный 2 9 4 2 2" xfId="6550"/>
    <cellStyle name="Обычный 2 9 4 2 2 2" xfId="14998"/>
    <cellStyle name="Обычный 2 9 4 2 3" xfId="10774"/>
    <cellStyle name="Обычный 2 9 4 3" xfId="3734"/>
    <cellStyle name="Обычный 2 9 4 3 2" xfId="7958"/>
    <cellStyle name="Обычный 2 9 4 3 2 2" xfId="16406"/>
    <cellStyle name="Обычный 2 9 4 3 3" xfId="12182"/>
    <cellStyle name="Обычный 2 9 4 4" xfId="5142"/>
    <cellStyle name="Обычный 2 9 4 4 2" xfId="13590"/>
    <cellStyle name="Обычный 2 9 4 5" xfId="9366"/>
    <cellStyle name="Обычный 2 9 5" xfId="1622"/>
    <cellStyle name="Обычный 2 9 5 2" xfId="5846"/>
    <cellStyle name="Обычный 2 9 5 2 2" xfId="14294"/>
    <cellStyle name="Обычный 2 9 5 3" xfId="10070"/>
    <cellStyle name="Обычный 2 9 6" xfId="3030"/>
    <cellStyle name="Обычный 2 9 6 2" xfId="7254"/>
    <cellStyle name="Обычный 2 9 6 2 2" xfId="15702"/>
    <cellStyle name="Обычный 2 9 6 3" xfId="11478"/>
    <cellStyle name="Обычный 2 9 7" xfId="4438"/>
    <cellStyle name="Обычный 2 9 7 2" xfId="12886"/>
    <cellStyle name="Обычный 2 9 8" xfId="8662"/>
    <cellStyle name="Обычный 2_Отчет за 2015 год" xfId="129"/>
    <cellStyle name="Обычный 3" xfId="130"/>
    <cellStyle name="Обычный 3 10" xfId="540"/>
    <cellStyle name="Обычный 3 10 2" xfId="1271"/>
    <cellStyle name="Обычный 3 10 2 2" xfId="2680"/>
    <cellStyle name="Обычный 3 10 2 2 2" xfId="6904"/>
    <cellStyle name="Обычный 3 10 2 2 2 2" xfId="15352"/>
    <cellStyle name="Обычный 3 10 2 2 3" xfId="11128"/>
    <cellStyle name="Обычный 3 10 2 3" xfId="4088"/>
    <cellStyle name="Обычный 3 10 2 3 2" xfId="8312"/>
    <cellStyle name="Обычный 3 10 2 3 2 2" xfId="16760"/>
    <cellStyle name="Обычный 3 10 2 3 3" xfId="12536"/>
    <cellStyle name="Обычный 3 10 2 4" xfId="5496"/>
    <cellStyle name="Обычный 3 10 2 4 2" xfId="13944"/>
    <cellStyle name="Обычный 3 10 2 5" xfId="9720"/>
    <cellStyle name="Обычный 3 10 3" xfId="1976"/>
    <cellStyle name="Обычный 3 10 3 2" xfId="6200"/>
    <cellStyle name="Обычный 3 10 3 2 2" xfId="14648"/>
    <cellStyle name="Обычный 3 10 3 3" xfId="10424"/>
    <cellStyle name="Обычный 3 10 4" xfId="3384"/>
    <cellStyle name="Обычный 3 10 4 2" xfId="7608"/>
    <cellStyle name="Обычный 3 10 4 2 2" xfId="16056"/>
    <cellStyle name="Обычный 3 10 4 3" xfId="11832"/>
    <cellStyle name="Обычный 3 10 5" xfId="4792"/>
    <cellStyle name="Обычный 3 10 5 2" xfId="13240"/>
    <cellStyle name="Обычный 3 10 6" xfId="9016"/>
    <cellStyle name="Обычный 3 11" xfId="919"/>
    <cellStyle name="Обычный 3 11 2" xfId="2328"/>
    <cellStyle name="Обычный 3 11 2 2" xfId="6552"/>
    <cellStyle name="Обычный 3 11 2 2 2" xfId="15000"/>
    <cellStyle name="Обычный 3 11 2 3" xfId="10776"/>
    <cellStyle name="Обычный 3 11 3" xfId="3736"/>
    <cellStyle name="Обычный 3 11 3 2" xfId="7960"/>
    <cellStyle name="Обычный 3 11 3 2 2" xfId="16408"/>
    <cellStyle name="Обычный 3 11 3 3" xfId="12184"/>
    <cellStyle name="Обычный 3 11 4" xfId="5144"/>
    <cellStyle name="Обычный 3 11 4 2" xfId="13592"/>
    <cellStyle name="Обычный 3 11 5" xfId="9368"/>
    <cellStyle name="Обычный 3 12" xfId="1624"/>
    <cellStyle name="Обычный 3 12 2" xfId="5848"/>
    <cellStyle name="Обычный 3 12 2 2" xfId="14296"/>
    <cellStyle name="Обычный 3 12 3" xfId="10072"/>
    <cellStyle name="Обычный 3 13" xfId="3032"/>
    <cellStyle name="Обычный 3 13 2" xfId="7256"/>
    <cellStyle name="Обычный 3 13 2 2" xfId="15704"/>
    <cellStyle name="Обычный 3 13 3" xfId="11480"/>
    <cellStyle name="Обычный 3 14" xfId="4440"/>
    <cellStyle name="Обычный 3 14 2" xfId="12888"/>
    <cellStyle name="Обычный 3 15" xfId="8664"/>
    <cellStyle name="Обычный 3 2" xfId="131"/>
    <cellStyle name="Обычный 3 2 10" xfId="3033"/>
    <cellStyle name="Обычный 3 2 10 2" xfId="7257"/>
    <cellStyle name="Обычный 3 2 10 2 2" xfId="15705"/>
    <cellStyle name="Обычный 3 2 10 3" xfId="11481"/>
    <cellStyle name="Обычный 3 2 11" xfId="4441"/>
    <cellStyle name="Обычный 3 2 11 2" xfId="12889"/>
    <cellStyle name="Обычный 3 2 12" xfId="8665"/>
    <cellStyle name="Обычный 3 2 2" xfId="132"/>
    <cellStyle name="Обычный 3 2 2 10" xfId="4442"/>
    <cellStyle name="Обычный 3 2 2 10 2" xfId="12890"/>
    <cellStyle name="Обычный 3 2 2 11" xfId="8666"/>
    <cellStyle name="Обычный 3 2 2 2" xfId="133"/>
    <cellStyle name="Обычный 3 2 2 2 10" xfId="8667"/>
    <cellStyle name="Обычный 3 2 2 2 2" xfId="134"/>
    <cellStyle name="Обычный 3 2 2 2 2 2" xfId="135"/>
    <cellStyle name="Обычный 3 2 2 2 2 2 2" xfId="136"/>
    <cellStyle name="Обычный 3 2 2 2 2 2 2 2" xfId="546"/>
    <cellStyle name="Обычный 3 2 2 2 2 2 2 2 2" xfId="1277"/>
    <cellStyle name="Обычный 3 2 2 2 2 2 2 2 2 2" xfId="2686"/>
    <cellStyle name="Обычный 3 2 2 2 2 2 2 2 2 2 2" xfId="6910"/>
    <cellStyle name="Обычный 3 2 2 2 2 2 2 2 2 2 2 2" xfId="15358"/>
    <cellStyle name="Обычный 3 2 2 2 2 2 2 2 2 2 3" xfId="11134"/>
    <cellStyle name="Обычный 3 2 2 2 2 2 2 2 2 3" xfId="4094"/>
    <cellStyle name="Обычный 3 2 2 2 2 2 2 2 2 3 2" xfId="8318"/>
    <cellStyle name="Обычный 3 2 2 2 2 2 2 2 2 3 2 2" xfId="16766"/>
    <cellStyle name="Обычный 3 2 2 2 2 2 2 2 2 3 3" xfId="12542"/>
    <cellStyle name="Обычный 3 2 2 2 2 2 2 2 2 4" xfId="5502"/>
    <cellStyle name="Обычный 3 2 2 2 2 2 2 2 2 4 2" xfId="13950"/>
    <cellStyle name="Обычный 3 2 2 2 2 2 2 2 2 5" xfId="9726"/>
    <cellStyle name="Обычный 3 2 2 2 2 2 2 2 3" xfId="1982"/>
    <cellStyle name="Обычный 3 2 2 2 2 2 2 2 3 2" xfId="6206"/>
    <cellStyle name="Обычный 3 2 2 2 2 2 2 2 3 2 2" xfId="14654"/>
    <cellStyle name="Обычный 3 2 2 2 2 2 2 2 3 3" xfId="10430"/>
    <cellStyle name="Обычный 3 2 2 2 2 2 2 2 4" xfId="3390"/>
    <cellStyle name="Обычный 3 2 2 2 2 2 2 2 4 2" xfId="7614"/>
    <cellStyle name="Обычный 3 2 2 2 2 2 2 2 4 2 2" xfId="16062"/>
    <cellStyle name="Обычный 3 2 2 2 2 2 2 2 4 3" xfId="11838"/>
    <cellStyle name="Обычный 3 2 2 2 2 2 2 2 5" xfId="4798"/>
    <cellStyle name="Обычный 3 2 2 2 2 2 2 2 5 2" xfId="13246"/>
    <cellStyle name="Обычный 3 2 2 2 2 2 2 2 6" xfId="9022"/>
    <cellStyle name="Обычный 3 2 2 2 2 2 2 3" xfId="925"/>
    <cellStyle name="Обычный 3 2 2 2 2 2 2 3 2" xfId="2334"/>
    <cellStyle name="Обычный 3 2 2 2 2 2 2 3 2 2" xfId="6558"/>
    <cellStyle name="Обычный 3 2 2 2 2 2 2 3 2 2 2" xfId="15006"/>
    <cellStyle name="Обычный 3 2 2 2 2 2 2 3 2 3" xfId="10782"/>
    <cellStyle name="Обычный 3 2 2 2 2 2 2 3 3" xfId="3742"/>
    <cellStyle name="Обычный 3 2 2 2 2 2 2 3 3 2" xfId="7966"/>
    <cellStyle name="Обычный 3 2 2 2 2 2 2 3 3 2 2" xfId="16414"/>
    <cellStyle name="Обычный 3 2 2 2 2 2 2 3 3 3" xfId="12190"/>
    <cellStyle name="Обычный 3 2 2 2 2 2 2 3 4" xfId="5150"/>
    <cellStyle name="Обычный 3 2 2 2 2 2 2 3 4 2" xfId="13598"/>
    <cellStyle name="Обычный 3 2 2 2 2 2 2 3 5" xfId="9374"/>
    <cellStyle name="Обычный 3 2 2 2 2 2 2 4" xfId="1630"/>
    <cellStyle name="Обычный 3 2 2 2 2 2 2 4 2" xfId="5854"/>
    <cellStyle name="Обычный 3 2 2 2 2 2 2 4 2 2" xfId="14302"/>
    <cellStyle name="Обычный 3 2 2 2 2 2 2 4 3" xfId="10078"/>
    <cellStyle name="Обычный 3 2 2 2 2 2 2 5" xfId="3038"/>
    <cellStyle name="Обычный 3 2 2 2 2 2 2 5 2" xfId="7262"/>
    <cellStyle name="Обычный 3 2 2 2 2 2 2 5 2 2" xfId="15710"/>
    <cellStyle name="Обычный 3 2 2 2 2 2 2 5 3" xfId="11486"/>
    <cellStyle name="Обычный 3 2 2 2 2 2 2 6" xfId="4446"/>
    <cellStyle name="Обычный 3 2 2 2 2 2 2 6 2" xfId="12894"/>
    <cellStyle name="Обычный 3 2 2 2 2 2 2 7" xfId="8670"/>
    <cellStyle name="Обычный 3 2 2 2 2 2 3" xfId="545"/>
    <cellStyle name="Обычный 3 2 2 2 2 2 3 2" xfId="1276"/>
    <cellStyle name="Обычный 3 2 2 2 2 2 3 2 2" xfId="2685"/>
    <cellStyle name="Обычный 3 2 2 2 2 2 3 2 2 2" xfId="6909"/>
    <cellStyle name="Обычный 3 2 2 2 2 2 3 2 2 2 2" xfId="15357"/>
    <cellStyle name="Обычный 3 2 2 2 2 2 3 2 2 3" xfId="11133"/>
    <cellStyle name="Обычный 3 2 2 2 2 2 3 2 3" xfId="4093"/>
    <cellStyle name="Обычный 3 2 2 2 2 2 3 2 3 2" xfId="8317"/>
    <cellStyle name="Обычный 3 2 2 2 2 2 3 2 3 2 2" xfId="16765"/>
    <cellStyle name="Обычный 3 2 2 2 2 2 3 2 3 3" xfId="12541"/>
    <cellStyle name="Обычный 3 2 2 2 2 2 3 2 4" xfId="5501"/>
    <cellStyle name="Обычный 3 2 2 2 2 2 3 2 4 2" xfId="13949"/>
    <cellStyle name="Обычный 3 2 2 2 2 2 3 2 5" xfId="9725"/>
    <cellStyle name="Обычный 3 2 2 2 2 2 3 3" xfId="1981"/>
    <cellStyle name="Обычный 3 2 2 2 2 2 3 3 2" xfId="6205"/>
    <cellStyle name="Обычный 3 2 2 2 2 2 3 3 2 2" xfId="14653"/>
    <cellStyle name="Обычный 3 2 2 2 2 2 3 3 3" xfId="10429"/>
    <cellStyle name="Обычный 3 2 2 2 2 2 3 4" xfId="3389"/>
    <cellStyle name="Обычный 3 2 2 2 2 2 3 4 2" xfId="7613"/>
    <cellStyle name="Обычный 3 2 2 2 2 2 3 4 2 2" xfId="16061"/>
    <cellStyle name="Обычный 3 2 2 2 2 2 3 4 3" xfId="11837"/>
    <cellStyle name="Обычный 3 2 2 2 2 2 3 5" xfId="4797"/>
    <cellStyle name="Обычный 3 2 2 2 2 2 3 5 2" xfId="13245"/>
    <cellStyle name="Обычный 3 2 2 2 2 2 3 6" xfId="9021"/>
    <cellStyle name="Обычный 3 2 2 2 2 2 4" xfId="924"/>
    <cellStyle name="Обычный 3 2 2 2 2 2 4 2" xfId="2333"/>
    <cellStyle name="Обычный 3 2 2 2 2 2 4 2 2" xfId="6557"/>
    <cellStyle name="Обычный 3 2 2 2 2 2 4 2 2 2" xfId="15005"/>
    <cellStyle name="Обычный 3 2 2 2 2 2 4 2 3" xfId="10781"/>
    <cellStyle name="Обычный 3 2 2 2 2 2 4 3" xfId="3741"/>
    <cellStyle name="Обычный 3 2 2 2 2 2 4 3 2" xfId="7965"/>
    <cellStyle name="Обычный 3 2 2 2 2 2 4 3 2 2" xfId="16413"/>
    <cellStyle name="Обычный 3 2 2 2 2 2 4 3 3" xfId="12189"/>
    <cellStyle name="Обычный 3 2 2 2 2 2 4 4" xfId="5149"/>
    <cellStyle name="Обычный 3 2 2 2 2 2 4 4 2" xfId="13597"/>
    <cellStyle name="Обычный 3 2 2 2 2 2 4 5" xfId="9373"/>
    <cellStyle name="Обычный 3 2 2 2 2 2 5" xfId="1629"/>
    <cellStyle name="Обычный 3 2 2 2 2 2 5 2" xfId="5853"/>
    <cellStyle name="Обычный 3 2 2 2 2 2 5 2 2" xfId="14301"/>
    <cellStyle name="Обычный 3 2 2 2 2 2 5 3" xfId="10077"/>
    <cellStyle name="Обычный 3 2 2 2 2 2 6" xfId="3037"/>
    <cellStyle name="Обычный 3 2 2 2 2 2 6 2" xfId="7261"/>
    <cellStyle name="Обычный 3 2 2 2 2 2 6 2 2" xfId="15709"/>
    <cellStyle name="Обычный 3 2 2 2 2 2 6 3" xfId="11485"/>
    <cellStyle name="Обычный 3 2 2 2 2 2 7" xfId="4445"/>
    <cellStyle name="Обычный 3 2 2 2 2 2 7 2" xfId="12893"/>
    <cellStyle name="Обычный 3 2 2 2 2 2 8" xfId="8669"/>
    <cellStyle name="Обычный 3 2 2 2 2 3" xfId="137"/>
    <cellStyle name="Обычный 3 2 2 2 2 3 2" xfId="547"/>
    <cellStyle name="Обычный 3 2 2 2 2 3 2 2" xfId="1278"/>
    <cellStyle name="Обычный 3 2 2 2 2 3 2 2 2" xfId="2687"/>
    <cellStyle name="Обычный 3 2 2 2 2 3 2 2 2 2" xfId="6911"/>
    <cellStyle name="Обычный 3 2 2 2 2 3 2 2 2 2 2" xfId="15359"/>
    <cellStyle name="Обычный 3 2 2 2 2 3 2 2 2 3" xfId="11135"/>
    <cellStyle name="Обычный 3 2 2 2 2 3 2 2 3" xfId="4095"/>
    <cellStyle name="Обычный 3 2 2 2 2 3 2 2 3 2" xfId="8319"/>
    <cellStyle name="Обычный 3 2 2 2 2 3 2 2 3 2 2" xfId="16767"/>
    <cellStyle name="Обычный 3 2 2 2 2 3 2 2 3 3" xfId="12543"/>
    <cellStyle name="Обычный 3 2 2 2 2 3 2 2 4" xfId="5503"/>
    <cellStyle name="Обычный 3 2 2 2 2 3 2 2 4 2" xfId="13951"/>
    <cellStyle name="Обычный 3 2 2 2 2 3 2 2 5" xfId="9727"/>
    <cellStyle name="Обычный 3 2 2 2 2 3 2 3" xfId="1983"/>
    <cellStyle name="Обычный 3 2 2 2 2 3 2 3 2" xfId="6207"/>
    <cellStyle name="Обычный 3 2 2 2 2 3 2 3 2 2" xfId="14655"/>
    <cellStyle name="Обычный 3 2 2 2 2 3 2 3 3" xfId="10431"/>
    <cellStyle name="Обычный 3 2 2 2 2 3 2 4" xfId="3391"/>
    <cellStyle name="Обычный 3 2 2 2 2 3 2 4 2" xfId="7615"/>
    <cellStyle name="Обычный 3 2 2 2 2 3 2 4 2 2" xfId="16063"/>
    <cellStyle name="Обычный 3 2 2 2 2 3 2 4 3" xfId="11839"/>
    <cellStyle name="Обычный 3 2 2 2 2 3 2 5" xfId="4799"/>
    <cellStyle name="Обычный 3 2 2 2 2 3 2 5 2" xfId="13247"/>
    <cellStyle name="Обычный 3 2 2 2 2 3 2 6" xfId="9023"/>
    <cellStyle name="Обычный 3 2 2 2 2 3 3" xfId="926"/>
    <cellStyle name="Обычный 3 2 2 2 2 3 3 2" xfId="2335"/>
    <cellStyle name="Обычный 3 2 2 2 2 3 3 2 2" xfId="6559"/>
    <cellStyle name="Обычный 3 2 2 2 2 3 3 2 2 2" xfId="15007"/>
    <cellStyle name="Обычный 3 2 2 2 2 3 3 2 3" xfId="10783"/>
    <cellStyle name="Обычный 3 2 2 2 2 3 3 3" xfId="3743"/>
    <cellStyle name="Обычный 3 2 2 2 2 3 3 3 2" xfId="7967"/>
    <cellStyle name="Обычный 3 2 2 2 2 3 3 3 2 2" xfId="16415"/>
    <cellStyle name="Обычный 3 2 2 2 2 3 3 3 3" xfId="12191"/>
    <cellStyle name="Обычный 3 2 2 2 2 3 3 4" xfId="5151"/>
    <cellStyle name="Обычный 3 2 2 2 2 3 3 4 2" xfId="13599"/>
    <cellStyle name="Обычный 3 2 2 2 2 3 3 5" xfId="9375"/>
    <cellStyle name="Обычный 3 2 2 2 2 3 4" xfId="1631"/>
    <cellStyle name="Обычный 3 2 2 2 2 3 4 2" xfId="5855"/>
    <cellStyle name="Обычный 3 2 2 2 2 3 4 2 2" xfId="14303"/>
    <cellStyle name="Обычный 3 2 2 2 2 3 4 3" xfId="10079"/>
    <cellStyle name="Обычный 3 2 2 2 2 3 5" xfId="3039"/>
    <cellStyle name="Обычный 3 2 2 2 2 3 5 2" xfId="7263"/>
    <cellStyle name="Обычный 3 2 2 2 2 3 5 2 2" xfId="15711"/>
    <cellStyle name="Обычный 3 2 2 2 2 3 5 3" xfId="11487"/>
    <cellStyle name="Обычный 3 2 2 2 2 3 6" xfId="4447"/>
    <cellStyle name="Обычный 3 2 2 2 2 3 6 2" xfId="12895"/>
    <cellStyle name="Обычный 3 2 2 2 2 3 7" xfId="8671"/>
    <cellStyle name="Обычный 3 2 2 2 2 4" xfId="544"/>
    <cellStyle name="Обычный 3 2 2 2 2 4 2" xfId="1275"/>
    <cellStyle name="Обычный 3 2 2 2 2 4 2 2" xfId="2684"/>
    <cellStyle name="Обычный 3 2 2 2 2 4 2 2 2" xfId="6908"/>
    <cellStyle name="Обычный 3 2 2 2 2 4 2 2 2 2" xfId="15356"/>
    <cellStyle name="Обычный 3 2 2 2 2 4 2 2 3" xfId="11132"/>
    <cellStyle name="Обычный 3 2 2 2 2 4 2 3" xfId="4092"/>
    <cellStyle name="Обычный 3 2 2 2 2 4 2 3 2" xfId="8316"/>
    <cellStyle name="Обычный 3 2 2 2 2 4 2 3 2 2" xfId="16764"/>
    <cellStyle name="Обычный 3 2 2 2 2 4 2 3 3" xfId="12540"/>
    <cellStyle name="Обычный 3 2 2 2 2 4 2 4" xfId="5500"/>
    <cellStyle name="Обычный 3 2 2 2 2 4 2 4 2" xfId="13948"/>
    <cellStyle name="Обычный 3 2 2 2 2 4 2 5" xfId="9724"/>
    <cellStyle name="Обычный 3 2 2 2 2 4 3" xfId="1980"/>
    <cellStyle name="Обычный 3 2 2 2 2 4 3 2" xfId="6204"/>
    <cellStyle name="Обычный 3 2 2 2 2 4 3 2 2" xfId="14652"/>
    <cellStyle name="Обычный 3 2 2 2 2 4 3 3" xfId="10428"/>
    <cellStyle name="Обычный 3 2 2 2 2 4 4" xfId="3388"/>
    <cellStyle name="Обычный 3 2 2 2 2 4 4 2" xfId="7612"/>
    <cellStyle name="Обычный 3 2 2 2 2 4 4 2 2" xfId="16060"/>
    <cellStyle name="Обычный 3 2 2 2 2 4 4 3" xfId="11836"/>
    <cellStyle name="Обычный 3 2 2 2 2 4 5" xfId="4796"/>
    <cellStyle name="Обычный 3 2 2 2 2 4 5 2" xfId="13244"/>
    <cellStyle name="Обычный 3 2 2 2 2 4 6" xfId="9020"/>
    <cellStyle name="Обычный 3 2 2 2 2 5" xfId="923"/>
    <cellStyle name="Обычный 3 2 2 2 2 5 2" xfId="2332"/>
    <cellStyle name="Обычный 3 2 2 2 2 5 2 2" xfId="6556"/>
    <cellStyle name="Обычный 3 2 2 2 2 5 2 2 2" xfId="15004"/>
    <cellStyle name="Обычный 3 2 2 2 2 5 2 3" xfId="10780"/>
    <cellStyle name="Обычный 3 2 2 2 2 5 3" xfId="3740"/>
    <cellStyle name="Обычный 3 2 2 2 2 5 3 2" xfId="7964"/>
    <cellStyle name="Обычный 3 2 2 2 2 5 3 2 2" xfId="16412"/>
    <cellStyle name="Обычный 3 2 2 2 2 5 3 3" xfId="12188"/>
    <cellStyle name="Обычный 3 2 2 2 2 5 4" xfId="5148"/>
    <cellStyle name="Обычный 3 2 2 2 2 5 4 2" xfId="13596"/>
    <cellStyle name="Обычный 3 2 2 2 2 5 5" xfId="9372"/>
    <cellStyle name="Обычный 3 2 2 2 2 6" xfId="1628"/>
    <cellStyle name="Обычный 3 2 2 2 2 6 2" xfId="5852"/>
    <cellStyle name="Обычный 3 2 2 2 2 6 2 2" xfId="14300"/>
    <cellStyle name="Обычный 3 2 2 2 2 6 3" xfId="10076"/>
    <cellStyle name="Обычный 3 2 2 2 2 7" xfId="3036"/>
    <cellStyle name="Обычный 3 2 2 2 2 7 2" xfId="7260"/>
    <cellStyle name="Обычный 3 2 2 2 2 7 2 2" xfId="15708"/>
    <cellStyle name="Обычный 3 2 2 2 2 7 3" xfId="11484"/>
    <cellStyle name="Обычный 3 2 2 2 2 8" xfId="4444"/>
    <cellStyle name="Обычный 3 2 2 2 2 8 2" xfId="12892"/>
    <cellStyle name="Обычный 3 2 2 2 2 9" xfId="8668"/>
    <cellStyle name="Обычный 3 2 2 2 3" xfId="138"/>
    <cellStyle name="Обычный 3 2 2 2 3 2" xfId="139"/>
    <cellStyle name="Обычный 3 2 2 2 3 2 2" xfId="549"/>
    <cellStyle name="Обычный 3 2 2 2 3 2 2 2" xfId="1280"/>
    <cellStyle name="Обычный 3 2 2 2 3 2 2 2 2" xfId="2689"/>
    <cellStyle name="Обычный 3 2 2 2 3 2 2 2 2 2" xfId="6913"/>
    <cellStyle name="Обычный 3 2 2 2 3 2 2 2 2 2 2" xfId="15361"/>
    <cellStyle name="Обычный 3 2 2 2 3 2 2 2 2 3" xfId="11137"/>
    <cellStyle name="Обычный 3 2 2 2 3 2 2 2 3" xfId="4097"/>
    <cellStyle name="Обычный 3 2 2 2 3 2 2 2 3 2" xfId="8321"/>
    <cellStyle name="Обычный 3 2 2 2 3 2 2 2 3 2 2" xfId="16769"/>
    <cellStyle name="Обычный 3 2 2 2 3 2 2 2 3 3" xfId="12545"/>
    <cellStyle name="Обычный 3 2 2 2 3 2 2 2 4" xfId="5505"/>
    <cellStyle name="Обычный 3 2 2 2 3 2 2 2 4 2" xfId="13953"/>
    <cellStyle name="Обычный 3 2 2 2 3 2 2 2 5" xfId="9729"/>
    <cellStyle name="Обычный 3 2 2 2 3 2 2 3" xfId="1985"/>
    <cellStyle name="Обычный 3 2 2 2 3 2 2 3 2" xfId="6209"/>
    <cellStyle name="Обычный 3 2 2 2 3 2 2 3 2 2" xfId="14657"/>
    <cellStyle name="Обычный 3 2 2 2 3 2 2 3 3" xfId="10433"/>
    <cellStyle name="Обычный 3 2 2 2 3 2 2 4" xfId="3393"/>
    <cellStyle name="Обычный 3 2 2 2 3 2 2 4 2" xfId="7617"/>
    <cellStyle name="Обычный 3 2 2 2 3 2 2 4 2 2" xfId="16065"/>
    <cellStyle name="Обычный 3 2 2 2 3 2 2 4 3" xfId="11841"/>
    <cellStyle name="Обычный 3 2 2 2 3 2 2 5" xfId="4801"/>
    <cellStyle name="Обычный 3 2 2 2 3 2 2 5 2" xfId="13249"/>
    <cellStyle name="Обычный 3 2 2 2 3 2 2 6" xfId="9025"/>
    <cellStyle name="Обычный 3 2 2 2 3 2 3" xfId="928"/>
    <cellStyle name="Обычный 3 2 2 2 3 2 3 2" xfId="2337"/>
    <cellStyle name="Обычный 3 2 2 2 3 2 3 2 2" xfId="6561"/>
    <cellStyle name="Обычный 3 2 2 2 3 2 3 2 2 2" xfId="15009"/>
    <cellStyle name="Обычный 3 2 2 2 3 2 3 2 3" xfId="10785"/>
    <cellStyle name="Обычный 3 2 2 2 3 2 3 3" xfId="3745"/>
    <cellStyle name="Обычный 3 2 2 2 3 2 3 3 2" xfId="7969"/>
    <cellStyle name="Обычный 3 2 2 2 3 2 3 3 2 2" xfId="16417"/>
    <cellStyle name="Обычный 3 2 2 2 3 2 3 3 3" xfId="12193"/>
    <cellStyle name="Обычный 3 2 2 2 3 2 3 4" xfId="5153"/>
    <cellStyle name="Обычный 3 2 2 2 3 2 3 4 2" xfId="13601"/>
    <cellStyle name="Обычный 3 2 2 2 3 2 3 5" xfId="9377"/>
    <cellStyle name="Обычный 3 2 2 2 3 2 4" xfId="1633"/>
    <cellStyle name="Обычный 3 2 2 2 3 2 4 2" xfId="5857"/>
    <cellStyle name="Обычный 3 2 2 2 3 2 4 2 2" xfId="14305"/>
    <cellStyle name="Обычный 3 2 2 2 3 2 4 3" xfId="10081"/>
    <cellStyle name="Обычный 3 2 2 2 3 2 5" xfId="3041"/>
    <cellStyle name="Обычный 3 2 2 2 3 2 5 2" xfId="7265"/>
    <cellStyle name="Обычный 3 2 2 2 3 2 5 2 2" xfId="15713"/>
    <cellStyle name="Обычный 3 2 2 2 3 2 5 3" xfId="11489"/>
    <cellStyle name="Обычный 3 2 2 2 3 2 6" xfId="4449"/>
    <cellStyle name="Обычный 3 2 2 2 3 2 6 2" xfId="12897"/>
    <cellStyle name="Обычный 3 2 2 2 3 2 7" xfId="8673"/>
    <cellStyle name="Обычный 3 2 2 2 3 3" xfId="548"/>
    <cellStyle name="Обычный 3 2 2 2 3 3 2" xfId="1279"/>
    <cellStyle name="Обычный 3 2 2 2 3 3 2 2" xfId="2688"/>
    <cellStyle name="Обычный 3 2 2 2 3 3 2 2 2" xfId="6912"/>
    <cellStyle name="Обычный 3 2 2 2 3 3 2 2 2 2" xfId="15360"/>
    <cellStyle name="Обычный 3 2 2 2 3 3 2 2 3" xfId="11136"/>
    <cellStyle name="Обычный 3 2 2 2 3 3 2 3" xfId="4096"/>
    <cellStyle name="Обычный 3 2 2 2 3 3 2 3 2" xfId="8320"/>
    <cellStyle name="Обычный 3 2 2 2 3 3 2 3 2 2" xfId="16768"/>
    <cellStyle name="Обычный 3 2 2 2 3 3 2 3 3" xfId="12544"/>
    <cellStyle name="Обычный 3 2 2 2 3 3 2 4" xfId="5504"/>
    <cellStyle name="Обычный 3 2 2 2 3 3 2 4 2" xfId="13952"/>
    <cellStyle name="Обычный 3 2 2 2 3 3 2 5" xfId="9728"/>
    <cellStyle name="Обычный 3 2 2 2 3 3 3" xfId="1984"/>
    <cellStyle name="Обычный 3 2 2 2 3 3 3 2" xfId="6208"/>
    <cellStyle name="Обычный 3 2 2 2 3 3 3 2 2" xfId="14656"/>
    <cellStyle name="Обычный 3 2 2 2 3 3 3 3" xfId="10432"/>
    <cellStyle name="Обычный 3 2 2 2 3 3 4" xfId="3392"/>
    <cellStyle name="Обычный 3 2 2 2 3 3 4 2" xfId="7616"/>
    <cellStyle name="Обычный 3 2 2 2 3 3 4 2 2" xfId="16064"/>
    <cellStyle name="Обычный 3 2 2 2 3 3 4 3" xfId="11840"/>
    <cellStyle name="Обычный 3 2 2 2 3 3 5" xfId="4800"/>
    <cellStyle name="Обычный 3 2 2 2 3 3 5 2" xfId="13248"/>
    <cellStyle name="Обычный 3 2 2 2 3 3 6" xfId="9024"/>
    <cellStyle name="Обычный 3 2 2 2 3 4" xfId="927"/>
    <cellStyle name="Обычный 3 2 2 2 3 4 2" xfId="2336"/>
    <cellStyle name="Обычный 3 2 2 2 3 4 2 2" xfId="6560"/>
    <cellStyle name="Обычный 3 2 2 2 3 4 2 2 2" xfId="15008"/>
    <cellStyle name="Обычный 3 2 2 2 3 4 2 3" xfId="10784"/>
    <cellStyle name="Обычный 3 2 2 2 3 4 3" xfId="3744"/>
    <cellStyle name="Обычный 3 2 2 2 3 4 3 2" xfId="7968"/>
    <cellStyle name="Обычный 3 2 2 2 3 4 3 2 2" xfId="16416"/>
    <cellStyle name="Обычный 3 2 2 2 3 4 3 3" xfId="12192"/>
    <cellStyle name="Обычный 3 2 2 2 3 4 4" xfId="5152"/>
    <cellStyle name="Обычный 3 2 2 2 3 4 4 2" xfId="13600"/>
    <cellStyle name="Обычный 3 2 2 2 3 4 5" xfId="9376"/>
    <cellStyle name="Обычный 3 2 2 2 3 5" xfId="1632"/>
    <cellStyle name="Обычный 3 2 2 2 3 5 2" xfId="5856"/>
    <cellStyle name="Обычный 3 2 2 2 3 5 2 2" xfId="14304"/>
    <cellStyle name="Обычный 3 2 2 2 3 5 3" xfId="10080"/>
    <cellStyle name="Обычный 3 2 2 2 3 6" xfId="3040"/>
    <cellStyle name="Обычный 3 2 2 2 3 6 2" xfId="7264"/>
    <cellStyle name="Обычный 3 2 2 2 3 6 2 2" xfId="15712"/>
    <cellStyle name="Обычный 3 2 2 2 3 6 3" xfId="11488"/>
    <cellStyle name="Обычный 3 2 2 2 3 7" xfId="4448"/>
    <cellStyle name="Обычный 3 2 2 2 3 7 2" xfId="12896"/>
    <cellStyle name="Обычный 3 2 2 2 3 8" xfId="8672"/>
    <cellStyle name="Обычный 3 2 2 2 4" xfId="140"/>
    <cellStyle name="Обычный 3 2 2 2 4 2" xfId="550"/>
    <cellStyle name="Обычный 3 2 2 2 4 2 2" xfId="1281"/>
    <cellStyle name="Обычный 3 2 2 2 4 2 2 2" xfId="2690"/>
    <cellStyle name="Обычный 3 2 2 2 4 2 2 2 2" xfId="6914"/>
    <cellStyle name="Обычный 3 2 2 2 4 2 2 2 2 2" xfId="15362"/>
    <cellStyle name="Обычный 3 2 2 2 4 2 2 2 3" xfId="11138"/>
    <cellStyle name="Обычный 3 2 2 2 4 2 2 3" xfId="4098"/>
    <cellStyle name="Обычный 3 2 2 2 4 2 2 3 2" xfId="8322"/>
    <cellStyle name="Обычный 3 2 2 2 4 2 2 3 2 2" xfId="16770"/>
    <cellStyle name="Обычный 3 2 2 2 4 2 2 3 3" xfId="12546"/>
    <cellStyle name="Обычный 3 2 2 2 4 2 2 4" xfId="5506"/>
    <cellStyle name="Обычный 3 2 2 2 4 2 2 4 2" xfId="13954"/>
    <cellStyle name="Обычный 3 2 2 2 4 2 2 5" xfId="9730"/>
    <cellStyle name="Обычный 3 2 2 2 4 2 3" xfId="1986"/>
    <cellStyle name="Обычный 3 2 2 2 4 2 3 2" xfId="6210"/>
    <cellStyle name="Обычный 3 2 2 2 4 2 3 2 2" xfId="14658"/>
    <cellStyle name="Обычный 3 2 2 2 4 2 3 3" xfId="10434"/>
    <cellStyle name="Обычный 3 2 2 2 4 2 4" xfId="3394"/>
    <cellStyle name="Обычный 3 2 2 2 4 2 4 2" xfId="7618"/>
    <cellStyle name="Обычный 3 2 2 2 4 2 4 2 2" xfId="16066"/>
    <cellStyle name="Обычный 3 2 2 2 4 2 4 3" xfId="11842"/>
    <cellStyle name="Обычный 3 2 2 2 4 2 5" xfId="4802"/>
    <cellStyle name="Обычный 3 2 2 2 4 2 5 2" xfId="13250"/>
    <cellStyle name="Обычный 3 2 2 2 4 2 6" xfId="9026"/>
    <cellStyle name="Обычный 3 2 2 2 4 3" xfId="929"/>
    <cellStyle name="Обычный 3 2 2 2 4 3 2" xfId="2338"/>
    <cellStyle name="Обычный 3 2 2 2 4 3 2 2" xfId="6562"/>
    <cellStyle name="Обычный 3 2 2 2 4 3 2 2 2" xfId="15010"/>
    <cellStyle name="Обычный 3 2 2 2 4 3 2 3" xfId="10786"/>
    <cellStyle name="Обычный 3 2 2 2 4 3 3" xfId="3746"/>
    <cellStyle name="Обычный 3 2 2 2 4 3 3 2" xfId="7970"/>
    <cellStyle name="Обычный 3 2 2 2 4 3 3 2 2" xfId="16418"/>
    <cellStyle name="Обычный 3 2 2 2 4 3 3 3" xfId="12194"/>
    <cellStyle name="Обычный 3 2 2 2 4 3 4" xfId="5154"/>
    <cellStyle name="Обычный 3 2 2 2 4 3 4 2" xfId="13602"/>
    <cellStyle name="Обычный 3 2 2 2 4 3 5" xfId="9378"/>
    <cellStyle name="Обычный 3 2 2 2 4 4" xfId="1634"/>
    <cellStyle name="Обычный 3 2 2 2 4 4 2" xfId="5858"/>
    <cellStyle name="Обычный 3 2 2 2 4 4 2 2" xfId="14306"/>
    <cellStyle name="Обычный 3 2 2 2 4 4 3" xfId="10082"/>
    <cellStyle name="Обычный 3 2 2 2 4 5" xfId="3042"/>
    <cellStyle name="Обычный 3 2 2 2 4 5 2" xfId="7266"/>
    <cellStyle name="Обычный 3 2 2 2 4 5 2 2" xfId="15714"/>
    <cellStyle name="Обычный 3 2 2 2 4 5 3" xfId="11490"/>
    <cellStyle name="Обычный 3 2 2 2 4 6" xfId="4450"/>
    <cellStyle name="Обычный 3 2 2 2 4 6 2" xfId="12898"/>
    <cellStyle name="Обычный 3 2 2 2 4 7" xfId="8674"/>
    <cellStyle name="Обычный 3 2 2 2 5" xfId="543"/>
    <cellStyle name="Обычный 3 2 2 2 5 2" xfId="1274"/>
    <cellStyle name="Обычный 3 2 2 2 5 2 2" xfId="2683"/>
    <cellStyle name="Обычный 3 2 2 2 5 2 2 2" xfId="6907"/>
    <cellStyle name="Обычный 3 2 2 2 5 2 2 2 2" xfId="15355"/>
    <cellStyle name="Обычный 3 2 2 2 5 2 2 3" xfId="11131"/>
    <cellStyle name="Обычный 3 2 2 2 5 2 3" xfId="4091"/>
    <cellStyle name="Обычный 3 2 2 2 5 2 3 2" xfId="8315"/>
    <cellStyle name="Обычный 3 2 2 2 5 2 3 2 2" xfId="16763"/>
    <cellStyle name="Обычный 3 2 2 2 5 2 3 3" xfId="12539"/>
    <cellStyle name="Обычный 3 2 2 2 5 2 4" xfId="5499"/>
    <cellStyle name="Обычный 3 2 2 2 5 2 4 2" xfId="13947"/>
    <cellStyle name="Обычный 3 2 2 2 5 2 5" xfId="9723"/>
    <cellStyle name="Обычный 3 2 2 2 5 3" xfId="1979"/>
    <cellStyle name="Обычный 3 2 2 2 5 3 2" xfId="6203"/>
    <cellStyle name="Обычный 3 2 2 2 5 3 2 2" xfId="14651"/>
    <cellStyle name="Обычный 3 2 2 2 5 3 3" xfId="10427"/>
    <cellStyle name="Обычный 3 2 2 2 5 4" xfId="3387"/>
    <cellStyle name="Обычный 3 2 2 2 5 4 2" xfId="7611"/>
    <cellStyle name="Обычный 3 2 2 2 5 4 2 2" xfId="16059"/>
    <cellStyle name="Обычный 3 2 2 2 5 4 3" xfId="11835"/>
    <cellStyle name="Обычный 3 2 2 2 5 5" xfId="4795"/>
    <cellStyle name="Обычный 3 2 2 2 5 5 2" xfId="13243"/>
    <cellStyle name="Обычный 3 2 2 2 5 6" xfId="9019"/>
    <cellStyle name="Обычный 3 2 2 2 6" xfId="922"/>
    <cellStyle name="Обычный 3 2 2 2 6 2" xfId="2331"/>
    <cellStyle name="Обычный 3 2 2 2 6 2 2" xfId="6555"/>
    <cellStyle name="Обычный 3 2 2 2 6 2 2 2" xfId="15003"/>
    <cellStyle name="Обычный 3 2 2 2 6 2 3" xfId="10779"/>
    <cellStyle name="Обычный 3 2 2 2 6 3" xfId="3739"/>
    <cellStyle name="Обычный 3 2 2 2 6 3 2" xfId="7963"/>
    <cellStyle name="Обычный 3 2 2 2 6 3 2 2" xfId="16411"/>
    <cellStyle name="Обычный 3 2 2 2 6 3 3" xfId="12187"/>
    <cellStyle name="Обычный 3 2 2 2 6 4" xfId="5147"/>
    <cellStyle name="Обычный 3 2 2 2 6 4 2" xfId="13595"/>
    <cellStyle name="Обычный 3 2 2 2 6 5" xfId="9371"/>
    <cellStyle name="Обычный 3 2 2 2 7" xfId="1627"/>
    <cellStyle name="Обычный 3 2 2 2 7 2" xfId="5851"/>
    <cellStyle name="Обычный 3 2 2 2 7 2 2" xfId="14299"/>
    <cellStyle name="Обычный 3 2 2 2 7 3" xfId="10075"/>
    <cellStyle name="Обычный 3 2 2 2 8" xfId="3035"/>
    <cellStyle name="Обычный 3 2 2 2 8 2" xfId="7259"/>
    <cellStyle name="Обычный 3 2 2 2 8 2 2" xfId="15707"/>
    <cellStyle name="Обычный 3 2 2 2 8 3" xfId="11483"/>
    <cellStyle name="Обычный 3 2 2 2 9" xfId="4443"/>
    <cellStyle name="Обычный 3 2 2 2 9 2" xfId="12891"/>
    <cellStyle name="Обычный 3 2 2 3" xfId="141"/>
    <cellStyle name="Обычный 3 2 2 3 2" xfId="142"/>
    <cellStyle name="Обычный 3 2 2 3 2 2" xfId="143"/>
    <cellStyle name="Обычный 3 2 2 3 2 2 2" xfId="553"/>
    <cellStyle name="Обычный 3 2 2 3 2 2 2 2" xfId="1284"/>
    <cellStyle name="Обычный 3 2 2 3 2 2 2 2 2" xfId="2693"/>
    <cellStyle name="Обычный 3 2 2 3 2 2 2 2 2 2" xfId="6917"/>
    <cellStyle name="Обычный 3 2 2 3 2 2 2 2 2 2 2" xfId="15365"/>
    <cellStyle name="Обычный 3 2 2 3 2 2 2 2 2 3" xfId="11141"/>
    <cellStyle name="Обычный 3 2 2 3 2 2 2 2 3" xfId="4101"/>
    <cellStyle name="Обычный 3 2 2 3 2 2 2 2 3 2" xfId="8325"/>
    <cellStyle name="Обычный 3 2 2 3 2 2 2 2 3 2 2" xfId="16773"/>
    <cellStyle name="Обычный 3 2 2 3 2 2 2 2 3 3" xfId="12549"/>
    <cellStyle name="Обычный 3 2 2 3 2 2 2 2 4" xfId="5509"/>
    <cellStyle name="Обычный 3 2 2 3 2 2 2 2 4 2" xfId="13957"/>
    <cellStyle name="Обычный 3 2 2 3 2 2 2 2 5" xfId="9733"/>
    <cellStyle name="Обычный 3 2 2 3 2 2 2 3" xfId="1989"/>
    <cellStyle name="Обычный 3 2 2 3 2 2 2 3 2" xfId="6213"/>
    <cellStyle name="Обычный 3 2 2 3 2 2 2 3 2 2" xfId="14661"/>
    <cellStyle name="Обычный 3 2 2 3 2 2 2 3 3" xfId="10437"/>
    <cellStyle name="Обычный 3 2 2 3 2 2 2 4" xfId="3397"/>
    <cellStyle name="Обычный 3 2 2 3 2 2 2 4 2" xfId="7621"/>
    <cellStyle name="Обычный 3 2 2 3 2 2 2 4 2 2" xfId="16069"/>
    <cellStyle name="Обычный 3 2 2 3 2 2 2 4 3" xfId="11845"/>
    <cellStyle name="Обычный 3 2 2 3 2 2 2 5" xfId="4805"/>
    <cellStyle name="Обычный 3 2 2 3 2 2 2 5 2" xfId="13253"/>
    <cellStyle name="Обычный 3 2 2 3 2 2 2 6" xfId="9029"/>
    <cellStyle name="Обычный 3 2 2 3 2 2 3" xfId="932"/>
    <cellStyle name="Обычный 3 2 2 3 2 2 3 2" xfId="2341"/>
    <cellStyle name="Обычный 3 2 2 3 2 2 3 2 2" xfId="6565"/>
    <cellStyle name="Обычный 3 2 2 3 2 2 3 2 2 2" xfId="15013"/>
    <cellStyle name="Обычный 3 2 2 3 2 2 3 2 3" xfId="10789"/>
    <cellStyle name="Обычный 3 2 2 3 2 2 3 3" xfId="3749"/>
    <cellStyle name="Обычный 3 2 2 3 2 2 3 3 2" xfId="7973"/>
    <cellStyle name="Обычный 3 2 2 3 2 2 3 3 2 2" xfId="16421"/>
    <cellStyle name="Обычный 3 2 2 3 2 2 3 3 3" xfId="12197"/>
    <cellStyle name="Обычный 3 2 2 3 2 2 3 4" xfId="5157"/>
    <cellStyle name="Обычный 3 2 2 3 2 2 3 4 2" xfId="13605"/>
    <cellStyle name="Обычный 3 2 2 3 2 2 3 5" xfId="9381"/>
    <cellStyle name="Обычный 3 2 2 3 2 2 4" xfId="1637"/>
    <cellStyle name="Обычный 3 2 2 3 2 2 4 2" xfId="5861"/>
    <cellStyle name="Обычный 3 2 2 3 2 2 4 2 2" xfId="14309"/>
    <cellStyle name="Обычный 3 2 2 3 2 2 4 3" xfId="10085"/>
    <cellStyle name="Обычный 3 2 2 3 2 2 5" xfId="3045"/>
    <cellStyle name="Обычный 3 2 2 3 2 2 5 2" xfId="7269"/>
    <cellStyle name="Обычный 3 2 2 3 2 2 5 2 2" xfId="15717"/>
    <cellStyle name="Обычный 3 2 2 3 2 2 5 3" xfId="11493"/>
    <cellStyle name="Обычный 3 2 2 3 2 2 6" xfId="4453"/>
    <cellStyle name="Обычный 3 2 2 3 2 2 6 2" xfId="12901"/>
    <cellStyle name="Обычный 3 2 2 3 2 2 7" xfId="8677"/>
    <cellStyle name="Обычный 3 2 2 3 2 3" xfId="552"/>
    <cellStyle name="Обычный 3 2 2 3 2 3 2" xfId="1283"/>
    <cellStyle name="Обычный 3 2 2 3 2 3 2 2" xfId="2692"/>
    <cellStyle name="Обычный 3 2 2 3 2 3 2 2 2" xfId="6916"/>
    <cellStyle name="Обычный 3 2 2 3 2 3 2 2 2 2" xfId="15364"/>
    <cellStyle name="Обычный 3 2 2 3 2 3 2 2 3" xfId="11140"/>
    <cellStyle name="Обычный 3 2 2 3 2 3 2 3" xfId="4100"/>
    <cellStyle name="Обычный 3 2 2 3 2 3 2 3 2" xfId="8324"/>
    <cellStyle name="Обычный 3 2 2 3 2 3 2 3 2 2" xfId="16772"/>
    <cellStyle name="Обычный 3 2 2 3 2 3 2 3 3" xfId="12548"/>
    <cellStyle name="Обычный 3 2 2 3 2 3 2 4" xfId="5508"/>
    <cellStyle name="Обычный 3 2 2 3 2 3 2 4 2" xfId="13956"/>
    <cellStyle name="Обычный 3 2 2 3 2 3 2 5" xfId="9732"/>
    <cellStyle name="Обычный 3 2 2 3 2 3 3" xfId="1988"/>
    <cellStyle name="Обычный 3 2 2 3 2 3 3 2" xfId="6212"/>
    <cellStyle name="Обычный 3 2 2 3 2 3 3 2 2" xfId="14660"/>
    <cellStyle name="Обычный 3 2 2 3 2 3 3 3" xfId="10436"/>
    <cellStyle name="Обычный 3 2 2 3 2 3 4" xfId="3396"/>
    <cellStyle name="Обычный 3 2 2 3 2 3 4 2" xfId="7620"/>
    <cellStyle name="Обычный 3 2 2 3 2 3 4 2 2" xfId="16068"/>
    <cellStyle name="Обычный 3 2 2 3 2 3 4 3" xfId="11844"/>
    <cellStyle name="Обычный 3 2 2 3 2 3 5" xfId="4804"/>
    <cellStyle name="Обычный 3 2 2 3 2 3 5 2" xfId="13252"/>
    <cellStyle name="Обычный 3 2 2 3 2 3 6" xfId="9028"/>
    <cellStyle name="Обычный 3 2 2 3 2 4" xfId="931"/>
    <cellStyle name="Обычный 3 2 2 3 2 4 2" xfId="2340"/>
    <cellStyle name="Обычный 3 2 2 3 2 4 2 2" xfId="6564"/>
    <cellStyle name="Обычный 3 2 2 3 2 4 2 2 2" xfId="15012"/>
    <cellStyle name="Обычный 3 2 2 3 2 4 2 3" xfId="10788"/>
    <cellStyle name="Обычный 3 2 2 3 2 4 3" xfId="3748"/>
    <cellStyle name="Обычный 3 2 2 3 2 4 3 2" xfId="7972"/>
    <cellStyle name="Обычный 3 2 2 3 2 4 3 2 2" xfId="16420"/>
    <cellStyle name="Обычный 3 2 2 3 2 4 3 3" xfId="12196"/>
    <cellStyle name="Обычный 3 2 2 3 2 4 4" xfId="5156"/>
    <cellStyle name="Обычный 3 2 2 3 2 4 4 2" xfId="13604"/>
    <cellStyle name="Обычный 3 2 2 3 2 4 5" xfId="9380"/>
    <cellStyle name="Обычный 3 2 2 3 2 5" xfId="1636"/>
    <cellStyle name="Обычный 3 2 2 3 2 5 2" xfId="5860"/>
    <cellStyle name="Обычный 3 2 2 3 2 5 2 2" xfId="14308"/>
    <cellStyle name="Обычный 3 2 2 3 2 5 3" xfId="10084"/>
    <cellStyle name="Обычный 3 2 2 3 2 6" xfId="3044"/>
    <cellStyle name="Обычный 3 2 2 3 2 6 2" xfId="7268"/>
    <cellStyle name="Обычный 3 2 2 3 2 6 2 2" xfId="15716"/>
    <cellStyle name="Обычный 3 2 2 3 2 6 3" xfId="11492"/>
    <cellStyle name="Обычный 3 2 2 3 2 7" xfId="4452"/>
    <cellStyle name="Обычный 3 2 2 3 2 7 2" xfId="12900"/>
    <cellStyle name="Обычный 3 2 2 3 2 8" xfId="8676"/>
    <cellStyle name="Обычный 3 2 2 3 3" xfId="144"/>
    <cellStyle name="Обычный 3 2 2 3 3 2" xfId="554"/>
    <cellStyle name="Обычный 3 2 2 3 3 2 2" xfId="1285"/>
    <cellStyle name="Обычный 3 2 2 3 3 2 2 2" xfId="2694"/>
    <cellStyle name="Обычный 3 2 2 3 3 2 2 2 2" xfId="6918"/>
    <cellStyle name="Обычный 3 2 2 3 3 2 2 2 2 2" xfId="15366"/>
    <cellStyle name="Обычный 3 2 2 3 3 2 2 2 3" xfId="11142"/>
    <cellStyle name="Обычный 3 2 2 3 3 2 2 3" xfId="4102"/>
    <cellStyle name="Обычный 3 2 2 3 3 2 2 3 2" xfId="8326"/>
    <cellStyle name="Обычный 3 2 2 3 3 2 2 3 2 2" xfId="16774"/>
    <cellStyle name="Обычный 3 2 2 3 3 2 2 3 3" xfId="12550"/>
    <cellStyle name="Обычный 3 2 2 3 3 2 2 4" xfId="5510"/>
    <cellStyle name="Обычный 3 2 2 3 3 2 2 4 2" xfId="13958"/>
    <cellStyle name="Обычный 3 2 2 3 3 2 2 5" xfId="9734"/>
    <cellStyle name="Обычный 3 2 2 3 3 2 3" xfId="1990"/>
    <cellStyle name="Обычный 3 2 2 3 3 2 3 2" xfId="6214"/>
    <cellStyle name="Обычный 3 2 2 3 3 2 3 2 2" xfId="14662"/>
    <cellStyle name="Обычный 3 2 2 3 3 2 3 3" xfId="10438"/>
    <cellStyle name="Обычный 3 2 2 3 3 2 4" xfId="3398"/>
    <cellStyle name="Обычный 3 2 2 3 3 2 4 2" xfId="7622"/>
    <cellStyle name="Обычный 3 2 2 3 3 2 4 2 2" xfId="16070"/>
    <cellStyle name="Обычный 3 2 2 3 3 2 4 3" xfId="11846"/>
    <cellStyle name="Обычный 3 2 2 3 3 2 5" xfId="4806"/>
    <cellStyle name="Обычный 3 2 2 3 3 2 5 2" xfId="13254"/>
    <cellStyle name="Обычный 3 2 2 3 3 2 6" xfId="9030"/>
    <cellStyle name="Обычный 3 2 2 3 3 3" xfId="933"/>
    <cellStyle name="Обычный 3 2 2 3 3 3 2" xfId="2342"/>
    <cellStyle name="Обычный 3 2 2 3 3 3 2 2" xfId="6566"/>
    <cellStyle name="Обычный 3 2 2 3 3 3 2 2 2" xfId="15014"/>
    <cellStyle name="Обычный 3 2 2 3 3 3 2 3" xfId="10790"/>
    <cellStyle name="Обычный 3 2 2 3 3 3 3" xfId="3750"/>
    <cellStyle name="Обычный 3 2 2 3 3 3 3 2" xfId="7974"/>
    <cellStyle name="Обычный 3 2 2 3 3 3 3 2 2" xfId="16422"/>
    <cellStyle name="Обычный 3 2 2 3 3 3 3 3" xfId="12198"/>
    <cellStyle name="Обычный 3 2 2 3 3 3 4" xfId="5158"/>
    <cellStyle name="Обычный 3 2 2 3 3 3 4 2" xfId="13606"/>
    <cellStyle name="Обычный 3 2 2 3 3 3 5" xfId="9382"/>
    <cellStyle name="Обычный 3 2 2 3 3 4" xfId="1638"/>
    <cellStyle name="Обычный 3 2 2 3 3 4 2" xfId="5862"/>
    <cellStyle name="Обычный 3 2 2 3 3 4 2 2" xfId="14310"/>
    <cellStyle name="Обычный 3 2 2 3 3 4 3" xfId="10086"/>
    <cellStyle name="Обычный 3 2 2 3 3 5" xfId="3046"/>
    <cellStyle name="Обычный 3 2 2 3 3 5 2" xfId="7270"/>
    <cellStyle name="Обычный 3 2 2 3 3 5 2 2" xfId="15718"/>
    <cellStyle name="Обычный 3 2 2 3 3 5 3" xfId="11494"/>
    <cellStyle name="Обычный 3 2 2 3 3 6" xfId="4454"/>
    <cellStyle name="Обычный 3 2 2 3 3 6 2" xfId="12902"/>
    <cellStyle name="Обычный 3 2 2 3 3 7" xfId="8678"/>
    <cellStyle name="Обычный 3 2 2 3 4" xfId="551"/>
    <cellStyle name="Обычный 3 2 2 3 4 2" xfId="1282"/>
    <cellStyle name="Обычный 3 2 2 3 4 2 2" xfId="2691"/>
    <cellStyle name="Обычный 3 2 2 3 4 2 2 2" xfId="6915"/>
    <cellStyle name="Обычный 3 2 2 3 4 2 2 2 2" xfId="15363"/>
    <cellStyle name="Обычный 3 2 2 3 4 2 2 3" xfId="11139"/>
    <cellStyle name="Обычный 3 2 2 3 4 2 3" xfId="4099"/>
    <cellStyle name="Обычный 3 2 2 3 4 2 3 2" xfId="8323"/>
    <cellStyle name="Обычный 3 2 2 3 4 2 3 2 2" xfId="16771"/>
    <cellStyle name="Обычный 3 2 2 3 4 2 3 3" xfId="12547"/>
    <cellStyle name="Обычный 3 2 2 3 4 2 4" xfId="5507"/>
    <cellStyle name="Обычный 3 2 2 3 4 2 4 2" xfId="13955"/>
    <cellStyle name="Обычный 3 2 2 3 4 2 5" xfId="9731"/>
    <cellStyle name="Обычный 3 2 2 3 4 3" xfId="1987"/>
    <cellStyle name="Обычный 3 2 2 3 4 3 2" xfId="6211"/>
    <cellStyle name="Обычный 3 2 2 3 4 3 2 2" xfId="14659"/>
    <cellStyle name="Обычный 3 2 2 3 4 3 3" xfId="10435"/>
    <cellStyle name="Обычный 3 2 2 3 4 4" xfId="3395"/>
    <cellStyle name="Обычный 3 2 2 3 4 4 2" xfId="7619"/>
    <cellStyle name="Обычный 3 2 2 3 4 4 2 2" xfId="16067"/>
    <cellStyle name="Обычный 3 2 2 3 4 4 3" xfId="11843"/>
    <cellStyle name="Обычный 3 2 2 3 4 5" xfId="4803"/>
    <cellStyle name="Обычный 3 2 2 3 4 5 2" xfId="13251"/>
    <cellStyle name="Обычный 3 2 2 3 4 6" xfId="9027"/>
    <cellStyle name="Обычный 3 2 2 3 5" xfId="930"/>
    <cellStyle name="Обычный 3 2 2 3 5 2" xfId="2339"/>
    <cellStyle name="Обычный 3 2 2 3 5 2 2" xfId="6563"/>
    <cellStyle name="Обычный 3 2 2 3 5 2 2 2" xfId="15011"/>
    <cellStyle name="Обычный 3 2 2 3 5 2 3" xfId="10787"/>
    <cellStyle name="Обычный 3 2 2 3 5 3" xfId="3747"/>
    <cellStyle name="Обычный 3 2 2 3 5 3 2" xfId="7971"/>
    <cellStyle name="Обычный 3 2 2 3 5 3 2 2" xfId="16419"/>
    <cellStyle name="Обычный 3 2 2 3 5 3 3" xfId="12195"/>
    <cellStyle name="Обычный 3 2 2 3 5 4" xfId="5155"/>
    <cellStyle name="Обычный 3 2 2 3 5 4 2" xfId="13603"/>
    <cellStyle name="Обычный 3 2 2 3 5 5" xfId="9379"/>
    <cellStyle name="Обычный 3 2 2 3 6" xfId="1635"/>
    <cellStyle name="Обычный 3 2 2 3 6 2" xfId="5859"/>
    <cellStyle name="Обычный 3 2 2 3 6 2 2" xfId="14307"/>
    <cellStyle name="Обычный 3 2 2 3 6 3" xfId="10083"/>
    <cellStyle name="Обычный 3 2 2 3 7" xfId="3043"/>
    <cellStyle name="Обычный 3 2 2 3 7 2" xfId="7267"/>
    <cellStyle name="Обычный 3 2 2 3 7 2 2" xfId="15715"/>
    <cellStyle name="Обычный 3 2 2 3 7 3" xfId="11491"/>
    <cellStyle name="Обычный 3 2 2 3 8" xfId="4451"/>
    <cellStyle name="Обычный 3 2 2 3 8 2" xfId="12899"/>
    <cellStyle name="Обычный 3 2 2 3 9" xfId="8675"/>
    <cellStyle name="Обычный 3 2 2 4" xfId="145"/>
    <cellStyle name="Обычный 3 2 2 4 2" xfId="146"/>
    <cellStyle name="Обычный 3 2 2 4 2 2" xfId="556"/>
    <cellStyle name="Обычный 3 2 2 4 2 2 2" xfId="1287"/>
    <cellStyle name="Обычный 3 2 2 4 2 2 2 2" xfId="2696"/>
    <cellStyle name="Обычный 3 2 2 4 2 2 2 2 2" xfId="6920"/>
    <cellStyle name="Обычный 3 2 2 4 2 2 2 2 2 2" xfId="15368"/>
    <cellStyle name="Обычный 3 2 2 4 2 2 2 2 3" xfId="11144"/>
    <cellStyle name="Обычный 3 2 2 4 2 2 2 3" xfId="4104"/>
    <cellStyle name="Обычный 3 2 2 4 2 2 2 3 2" xfId="8328"/>
    <cellStyle name="Обычный 3 2 2 4 2 2 2 3 2 2" xfId="16776"/>
    <cellStyle name="Обычный 3 2 2 4 2 2 2 3 3" xfId="12552"/>
    <cellStyle name="Обычный 3 2 2 4 2 2 2 4" xfId="5512"/>
    <cellStyle name="Обычный 3 2 2 4 2 2 2 4 2" xfId="13960"/>
    <cellStyle name="Обычный 3 2 2 4 2 2 2 5" xfId="9736"/>
    <cellStyle name="Обычный 3 2 2 4 2 2 3" xfId="1992"/>
    <cellStyle name="Обычный 3 2 2 4 2 2 3 2" xfId="6216"/>
    <cellStyle name="Обычный 3 2 2 4 2 2 3 2 2" xfId="14664"/>
    <cellStyle name="Обычный 3 2 2 4 2 2 3 3" xfId="10440"/>
    <cellStyle name="Обычный 3 2 2 4 2 2 4" xfId="3400"/>
    <cellStyle name="Обычный 3 2 2 4 2 2 4 2" xfId="7624"/>
    <cellStyle name="Обычный 3 2 2 4 2 2 4 2 2" xfId="16072"/>
    <cellStyle name="Обычный 3 2 2 4 2 2 4 3" xfId="11848"/>
    <cellStyle name="Обычный 3 2 2 4 2 2 5" xfId="4808"/>
    <cellStyle name="Обычный 3 2 2 4 2 2 5 2" xfId="13256"/>
    <cellStyle name="Обычный 3 2 2 4 2 2 6" xfId="9032"/>
    <cellStyle name="Обычный 3 2 2 4 2 3" xfId="935"/>
    <cellStyle name="Обычный 3 2 2 4 2 3 2" xfId="2344"/>
    <cellStyle name="Обычный 3 2 2 4 2 3 2 2" xfId="6568"/>
    <cellStyle name="Обычный 3 2 2 4 2 3 2 2 2" xfId="15016"/>
    <cellStyle name="Обычный 3 2 2 4 2 3 2 3" xfId="10792"/>
    <cellStyle name="Обычный 3 2 2 4 2 3 3" xfId="3752"/>
    <cellStyle name="Обычный 3 2 2 4 2 3 3 2" xfId="7976"/>
    <cellStyle name="Обычный 3 2 2 4 2 3 3 2 2" xfId="16424"/>
    <cellStyle name="Обычный 3 2 2 4 2 3 3 3" xfId="12200"/>
    <cellStyle name="Обычный 3 2 2 4 2 3 4" xfId="5160"/>
    <cellStyle name="Обычный 3 2 2 4 2 3 4 2" xfId="13608"/>
    <cellStyle name="Обычный 3 2 2 4 2 3 5" xfId="9384"/>
    <cellStyle name="Обычный 3 2 2 4 2 4" xfId="1640"/>
    <cellStyle name="Обычный 3 2 2 4 2 4 2" xfId="5864"/>
    <cellStyle name="Обычный 3 2 2 4 2 4 2 2" xfId="14312"/>
    <cellStyle name="Обычный 3 2 2 4 2 4 3" xfId="10088"/>
    <cellStyle name="Обычный 3 2 2 4 2 5" xfId="3048"/>
    <cellStyle name="Обычный 3 2 2 4 2 5 2" xfId="7272"/>
    <cellStyle name="Обычный 3 2 2 4 2 5 2 2" xfId="15720"/>
    <cellStyle name="Обычный 3 2 2 4 2 5 3" xfId="11496"/>
    <cellStyle name="Обычный 3 2 2 4 2 6" xfId="4456"/>
    <cellStyle name="Обычный 3 2 2 4 2 6 2" xfId="12904"/>
    <cellStyle name="Обычный 3 2 2 4 2 7" xfId="8680"/>
    <cellStyle name="Обычный 3 2 2 4 3" xfId="555"/>
    <cellStyle name="Обычный 3 2 2 4 3 2" xfId="1286"/>
    <cellStyle name="Обычный 3 2 2 4 3 2 2" xfId="2695"/>
    <cellStyle name="Обычный 3 2 2 4 3 2 2 2" xfId="6919"/>
    <cellStyle name="Обычный 3 2 2 4 3 2 2 2 2" xfId="15367"/>
    <cellStyle name="Обычный 3 2 2 4 3 2 2 3" xfId="11143"/>
    <cellStyle name="Обычный 3 2 2 4 3 2 3" xfId="4103"/>
    <cellStyle name="Обычный 3 2 2 4 3 2 3 2" xfId="8327"/>
    <cellStyle name="Обычный 3 2 2 4 3 2 3 2 2" xfId="16775"/>
    <cellStyle name="Обычный 3 2 2 4 3 2 3 3" xfId="12551"/>
    <cellStyle name="Обычный 3 2 2 4 3 2 4" xfId="5511"/>
    <cellStyle name="Обычный 3 2 2 4 3 2 4 2" xfId="13959"/>
    <cellStyle name="Обычный 3 2 2 4 3 2 5" xfId="9735"/>
    <cellStyle name="Обычный 3 2 2 4 3 3" xfId="1991"/>
    <cellStyle name="Обычный 3 2 2 4 3 3 2" xfId="6215"/>
    <cellStyle name="Обычный 3 2 2 4 3 3 2 2" xfId="14663"/>
    <cellStyle name="Обычный 3 2 2 4 3 3 3" xfId="10439"/>
    <cellStyle name="Обычный 3 2 2 4 3 4" xfId="3399"/>
    <cellStyle name="Обычный 3 2 2 4 3 4 2" xfId="7623"/>
    <cellStyle name="Обычный 3 2 2 4 3 4 2 2" xfId="16071"/>
    <cellStyle name="Обычный 3 2 2 4 3 4 3" xfId="11847"/>
    <cellStyle name="Обычный 3 2 2 4 3 5" xfId="4807"/>
    <cellStyle name="Обычный 3 2 2 4 3 5 2" xfId="13255"/>
    <cellStyle name="Обычный 3 2 2 4 3 6" xfId="9031"/>
    <cellStyle name="Обычный 3 2 2 4 4" xfId="934"/>
    <cellStyle name="Обычный 3 2 2 4 4 2" xfId="2343"/>
    <cellStyle name="Обычный 3 2 2 4 4 2 2" xfId="6567"/>
    <cellStyle name="Обычный 3 2 2 4 4 2 2 2" xfId="15015"/>
    <cellStyle name="Обычный 3 2 2 4 4 2 3" xfId="10791"/>
    <cellStyle name="Обычный 3 2 2 4 4 3" xfId="3751"/>
    <cellStyle name="Обычный 3 2 2 4 4 3 2" xfId="7975"/>
    <cellStyle name="Обычный 3 2 2 4 4 3 2 2" xfId="16423"/>
    <cellStyle name="Обычный 3 2 2 4 4 3 3" xfId="12199"/>
    <cellStyle name="Обычный 3 2 2 4 4 4" xfId="5159"/>
    <cellStyle name="Обычный 3 2 2 4 4 4 2" xfId="13607"/>
    <cellStyle name="Обычный 3 2 2 4 4 5" xfId="9383"/>
    <cellStyle name="Обычный 3 2 2 4 5" xfId="1639"/>
    <cellStyle name="Обычный 3 2 2 4 5 2" xfId="5863"/>
    <cellStyle name="Обычный 3 2 2 4 5 2 2" xfId="14311"/>
    <cellStyle name="Обычный 3 2 2 4 5 3" xfId="10087"/>
    <cellStyle name="Обычный 3 2 2 4 6" xfId="3047"/>
    <cellStyle name="Обычный 3 2 2 4 6 2" xfId="7271"/>
    <cellStyle name="Обычный 3 2 2 4 6 2 2" xfId="15719"/>
    <cellStyle name="Обычный 3 2 2 4 6 3" xfId="11495"/>
    <cellStyle name="Обычный 3 2 2 4 7" xfId="4455"/>
    <cellStyle name="Обычный 3 2 2 4 7 2" xfId="12903"/>
    <cellStyle name="Обычный 3 2 2 4 8" xfId="8679"/>
    <cellStyle name="Обычный 3 2 2 5" xfId="147"/>
    <cellStyle name="Обычный 3 2 2 5 2" xfId="557"/>
    <cellStyle name="Обычный 3 2 2 5 2 2" xfId="1288"/>
    <cellStyle name="Обычный 3 2 2 5 2 2 2" xfId="2697"/>
    <cellStyle name="Обычный 3 2 2 5 2 2 2 2" xfId="6921"/>
    <cellStyle name="Обычный 3 2 2 5 2 2 2 2 2" xfId="15369"/>
    <cellStyle name="Обычный 3 2 2 5 2 2 2 3" xfId="11145"/>
    <cellStyle name="Обычный 3 2 2 5 2 2 3" xfId="4105"/>
    <cellStyle name="Обычный 3 2 2 5 2 2 3 2" xfId="8329"/>
    <cellStyle name="Обычный 3 2 2 5 2 2 3 2 2" xfId="16777"/>
    <cellStyle name="Обычный 3 2 2 5 2 2 3 3" xfId="12553"/>
    <cellStyle name="Обычный 3 2 2 5 2 2 4" xfId="5513"/>
    <cellStyle name="Обычный 3 2 2 5 2 2 4 2" xfId="13961"/>
    <cellStyle name="Обычный 3 2 2 5 2 2 5" xfId="9737"/>
    <cellStyle name="Обычный 3 2 2 5 2 3" xfId="1993"/>
    <cellStyle name="Обычный 3 2 2 5 2 3 2" xfId="6217"/>
    <cellStyle name="Обычный 3 2 2 5 2 3 2 2" xfId="14665"/>
    <cellStyle name="Обычный 3 2 2 5 2 3 3" xfId="10441"/>
    <cellStyle name="Обычный 3 2 2 5 2 4" xfId="3401"/>
    <cellStyle name="Обычный 3 2 2 5 2 4 2" xfId="7625"/>
    <cellStyle name="Обычный 3 2 2 5 2 4 2 2" xfId="16073"/>
    <cellStyle name="Обычный 3 2 2 5 2 4 3" xfId="11849"/>
    <cellStyle name="Обычный 3 2 2 5 2 5" xfId="4809"/>
    <cellStyle name="Обычный 3 2 2 5 2 5 2" xfId="13257"/>
    <cellStyle name="Обычный 3 2 2 5 2 6" xfId="9033"/>
    <cellStyle name="Обычный 3 2 2 5 3" xfId="936"/>
    <cellStyle name="Обычный 3 2 2 5 3 2" xfId="2345"/>
    <cellStyle name="Обычный 3 2 2 5 3 2 2" xfId="6569"/>
    <cellStyle name="Обычный 3 2 2 5 3 2 2 2" xfId="15017"/>
    <cellStyle name="Обычный 3 2 2 5 3 2 3" xfId="10793"/>
    <cellStyle name="Обычный 3 2 2 5 3 3" xfId="3753"/>
    <cellStyle name="Обычный 3 2 2 5 3 3 2" xfId="7977"/>
    <cellStyle name="Обычный 3 2 2 5 3 3 2 2" xfId="16425"/>
    <cellStyle name="Обычный 3 2 2 5 3 3 3" xfId="12201"/>
    <cellStyle name="Обычный 3 2 2 5 3 4" xfId="5161"/>
    <cellStyle name="Обычный 3 2 2 5 3 4 2" xfId="13609"/>
    <cellStyle name="Обычный 3 2 2 5 3 5" xfId="9385"/>
    <cellStyle name="Обычный 3 2 2 5 4" xfId="1641"/>
    <cellStyle name="Обычный 3 2 2 5 4 2" xfId="5865"/>
    <cellStyle name="Обычный 3 2 2 5 4 2 2" xfId="14313"/>
    <cellStyle name="Обычный 3 2 2 5 4 3" xfId="10089"/>
    <cellStyle name="Обычный 3 2 2 5 5" xfId="3049"/>
    <cellStyle name="Обычный 3 2 2 5 5 2" xfId="7273"/>
    <cellStyle name="Обычный 3 2 2 5 5 2 2" xfId="15721"/>
    <cellStyle name="Обычный 3 2 2 5 5 3" xfId="11497"/>
    <cellStyle name="Обычный 3 2 2 5 6" xfId="4457"/>
    <cellStyle name="Обычный 3 2 2 5 6 2" xfId="12905"/>
    <cellStyle name="Обычный 3 2 2 5 7" xfId="8681"/>
    <cellStyle name="Обычный 3 2 2 6" xfId="542"/>
    <cellStyle name="Обычный 3 2 2 6 2" xfId="1273"/>
    <cellStyle name="Обычный 3 2 2 6 2 2" xfId="2682"/>
    <cellStyle name="Обычный 3 2 2 6 2 2 2" xfId="6906"/>
    <cellStyle name="Обычный 3 2 2 6 2 2 2 2" xfId="15354"/>
    <cellStyle name="Обычный 3 2 2 6 2 2 3" xfId="11130"/>
    <cellStyle name="Обычный 3 2 2 6 2 3" xfId="4090"/>
    <cellStyle name="Обычный 3 2 2 6 2 3 2" xfId="8314"/>
    <cellStyle name="Обычный 3 2 2 6 2 3 2 2" xfId="16762"/>
    <cellStyle name="Обычный 3 2 2 6 2 3 3" xfId="12538"/>
    <cellStyle name="Обычный 3 2 2 6 2 4" xfId="5498"/>
    <cellStyle name="Обычный 3 2 2 6 2 4 2" xfId="13946"/>
    <cellStyle name="Обычный 3 2 2 6 2 5" xfId="9722"/>
    <cellStyle name="Обычный 3 2 2 6 3" xfId="1978"/>
    <cellStyle name="Обычный 3 2 2 6 3 2" xfId="6202"/>
    <cellStyle name="Обычный 3 2 2 6 3 2 2" xfId="14650"/>
    <cellStyle name="Обычный 3 2 2 6 3 3" xfId="10426"/>
    <cellStyle name="Обычный 3 2 2 6 4" xfId="3386"/>
    <cellStyle name="Обычный 3 2 2 6 4 2" xfId="7610"/>
    <cellStyle name="Обычный 3 2 2 6 4 2 2" xfId="16058"/>
    <cellStyle name="Обычный 3 2 2 6 4 3" xfId="11834"/>
    <cellStyle name="Обычный 3 2 2 6 5" xfId="4794"/>
    <cellStyle name="Обычный 3 2 2 6 5 2" xfId="13242"/>
    <cellStyle name="Обычный 3 2 2 6 6" xfId="9018"/>
    <cellStyle name="Обычный 3 2 2 7" xfId="921"/>
    <cellStyle name="Обычный 3 2 2 7 2" xfId="2330"/>
    <cellStyle name="Обычный 3 2 2 7 2 2" xfId="6554"/>
    <cellStyle name="Обычный 3 2 2 7 2 2 2" xfId="15002"/>
    <cellStyle name="Обычный 3 2 2 7 2 3" xfId="10778"/>
    <cellStyle name="Обычный 3 2 2 7 3" xfId="3738"/>
    <cellStyle name="Обычный 3 2 2 7 3 2" xfId="7962"/>
    <cellStyle name="Обычный 3 2 2 7 3 2 2" xfId="16410"/>
    <cellStyle name="Обычный 3 2 2 7 3 3" xfId="12186"/>
    <cellStyle name="Обычный 3 2 2 7 4" xfId="5146"/>
    <cellStyle name="Обычный 3 2 2 7 4 2" xfId="13594"/>
    <cellStyle name="Обычный 3 2 2 7 5" xfId="9370"/>
    <cellStyle name="Обычный 3 2 2 8" xfId="1626"/>
    <cellStyle name="Обычный 3 2 2 8 2" xfId="5850"/>
    <cellStyle name="Обычный 3 2 2 8 2 2" xfId="14298"/>
    <cellStyle name="Обычный 3 2 2 8 3" xfId="10074"/>
    <cellStyle name="Обычный 3 2 2 9" xfId="3034"/>
    <cellStyle name="Обычный 3 2 2 9 2" xfId="7258"/>
    <cellStyle name="Обычный 3 2 2 9 2 2" xfId="15706"/>
    <cellStyle name="Обычный 3 2 2 9 3" xfId="11482"/>
    <cellStyle name="Обычный 3 2 2_Отчет за 2015 год" xfId="148"/>
    <cellStyle name="Обычный 3 2 3" xfId="149"/>
    <cellStyle name="Обычный 3 2 3 10" xfId="8682"/>
    <cellStyle name="Обычный 3 2 3 2" xfId="150"/>
    <cellStyle name="Обычный 3 2 3 2 2" xfId="151"/>
    <cellStyle name="Обычный 3 2 3 2 2 2" xfId="152"/>
    <cellStyle name="Обычный 3 2 3 2 2 2 2" xfId="561"/>
    <cellStyle name="Обычный 3 2 3 2 2 2 2 2" xfId="1292"/>
    <cellStyle name="Обычный 3 2 3 2 2 2 2 2 2" xfId="2701"/>
    <cellStyle name="Обычный 3 2 3 2 2 2 2 2 2 2" xfId="6925"/>
    <cellStyle name="Обычный 3 2 3 2 2 2 2 2 2 2 2" xfId="15373"/>
    <cellStyle name="Обычный 3 2 3 2 2 2 2 2 2 3" xfId="11149"/>
    <cellStyle name="Обычный 3 2 3 2 2 2 2 2 3" xfId="4109"/>
    <cellStyle name="Обычный 3 2 3 2 2 2 2 2 3 2" xfId="8333"/>
    <cellStyle name="Обычный 3 2 3 2 2 2 2 2 3 2 2" xfId="16781"/>
    <cellStyle name="Обычный 3 2 3 2 2 2 2 2 3 3" xfId="12557"/>
    <cellStyle name="Обычный 3 2 3 2 2 2 2 2 4" xfId="5517"/>
    <cellStyle name="Обычный 3 2 3 2 2 2 2 2 4 2" xfId="13965"/>
    <cellStyle name="Обычный 3 2 3 2 2 2 2 2 5" xfId="9741"/>
    <cellStyle name="Обычный 3 2 3 2 2 2 2 3" xfId="1997"/>
    <cellStyle name="Обычный 3 2 3 2 2 2 2 3 2" xfId="6221"/>
    <cellStyle name="Обычный 3 2 3 2 2 2 2 3 2 2" xfId="14669"/>
    <cellStyle name="Обычный 3 2 3 2 2 2 2 3 3" xfId="10445"/>
    <cellStyle name="Обычный 3 2 3 2 2 2 2 4" xfId="3405"/>
    <cellStyle name="Обычный 3 2 3 2 2 2 2 4 2" xfId="7629"/>
    <cellStyle name="Обычный 3 2 3 2 2 2 2 4 2 2" xfId="16077"/>
    <cellStyle name="Обычный 3 2 3 2 2 2 2 4 3" xfId="11853"/>
    <cellStyle name="Обычный 3 2 3 2 2 2 2 5" xfId="4813"/>
    <cellStyle name="Обычный 3 2 3 2 2 2 2 5 2" xfId="13261"/>
    <cellStyle name="Обычный 3 2 3 2 2 2 2 6" xfId="9037"/>
    <cellStyle name="Обычный 3 2 3 2 2 2 3" xfId="940"/>
    <cellStyle name="Обычный 3 2 3 2 2 2 3 2" xfId="2349"/>
    <cellStyle name="Обычный 3 2 3 2 2 2 3 2 2" xfId="6573"/>
    <cellStyle name="Обычный 3 2 3 2 2 2 3 2 2 2" xfId="15021"/>
    <cellStyle name="Обычный 3 2 3 2 2 2 3 2 3" xfId="10797"/>
    <cellStyle name="Обычный 3 2 3 2 2 2 3 3" xfId="3757"/>
    <cellStyle name="Обычный 3 2 3 2 2 2 3 3 2" xfId="7981"/>
    <cellStyle name="Обычный 3 2 3 2 2 2 3 3 2 2" xfId="16429"/>
    <cellStyle name="Обычный 3 2 3 2 2 2 3 3 3" xfId="12205"/>
    <cellStyle name="Обычный 3 2 3 2 2 2 3 4" xfId="5165"/>
    <cellStyle name="Обычный 3 2 3 2 2 2 3 4 2" xfId="13613"/>
    <cellStyle name="Обычный 3 2 3 2 2 2 3 5" xfId="9389"/>
    <cellStyle name="Обычный 3 2 3 2 2 2 4" xfId="1645"/>
    <cellStyle name="Обычный 3 2 3 2 2 2 4 2" xfId="5869"/>
    <cellStyle name="Обычный 3 2 3 2 2 2 4 2 2" xfId="14317"/>
    <cellStyle name="Обычный 3 2 3 2 2 2 4 3" xfId="10093"/>
    <cellStyle name="Обычный 3 2 3 2 2 2 5" xfId="3053"/>
    <cellStyle name="Обычный 3 2 3 2 2 2 5 2" xfId="7277"/>
    <cellStyle name="Обычный 3 2 3 2 2 2 5 2 2" xfId="15725"/>
    <cellStyle name="Обычный 3 2 3 2 2 2 5 3" xfId="11501"/>
    <cellStyle name="Обычный 3 2 3 2 2 2 6" xfId="4461"/>
    <cellStyle name="Обычный 3 2 3 2 2 2 6 2" xfId="12909"/>
    <cellStyle name="Обычный 3 2 3 2 2 2 7" xfId="8685"/>
    <cellStyle name="Обычный 3 2 3 2 2 3" xfId="560"/>
    <cellStyle name="Обычный 3 2 3 2 2 3 2" xfId="1291"/>
    <cellStyle name="Обычный 3 2 3 2 2 3 2 2" xfId="2700"/>
    <cellStyle name="Обычный 3 2 3 2 2 3 2 2 2" xfId="6924"/>
    <cellStyle name="Обычный 3 2 3 2 2 3 2 2 2 2" xfId="15372"/>
    <cellStyle name="Обычный 3 2 3 2 2 3 2 2 3" xfId="11148"/>
    <cellStyle name="Обычный 3 2 3 2 2 3 2 3" xfId="4108"/>
    <cellStyle name="Обычный 3 2 3 2 2 3 2 3 2" xfId="8332"/>
    <cellStyle name="Обычный 3 2 3 2 2 3 2 3 2 2" xfId="16780"/>
    <cellStyle name="Обычный 3 2 3 2 2 3 2 3 3" xfId="12556"/>
    <cellStyle name="Обычный 3 2 3 2 2 3 2 4" xfId="5516"/>
    <cellStyle name="Обычный 3 2 3 2 2 3 2 4 2" xfId="13964"/>
    <cellStyle name="Обычный 3 2 3 2 2 3 2 5" xfId="9740"/>
    <cellStyle name="Обычный 3 2 3 2 2 3 3" xfId="1996"/>
    <cellStyle name="Обычный 3 2 3 2 2 3 3 2" xfId="6220"/>
    <cellStyle name="Обычный 3 2 3 2 2 3 3 2 2" xfId="14668"/>
    <cellStyle name="Обычный 3 2 3 2 2 3 3 3" xfId="10444"/>
    <cellStyle name="Обычный 3 2 3 2 2 3 4" xfId="3404"/>
    <cellStyle name="Обычный 3 2 3 2 2 3 4 2" xfId="7628"/>
    <cellStyle name="Обычный 3 2 3 2 2 3 4 2 2" xfId="16076"/>
    <cellStyle name="Обычный 3 2 3 2 2 3 4 3" xfId="11852"/>
    <cellStyle name="Обычный 3 2 3 2 2 3 5" xfId="4812"/>
    <cellStyle name="Обычный 3 2 3 2 2 3 5 2" xfId="13260"/>
    <cellStyle name="Обычный 3 2 3 2 2 3 6" xfId="9036"/>
    <cellStyle name="Обычный 3 2 3 2 2 4" xfId="939"/>
    <cellStyle name="Обычный 3 2 3 2 2 4 2" xfId="2348"/>
    <cellStyle name="Обычный 3 2 3 2 2 4 2 2" xfId="6572"/>
    <cellStyle name="Обычный 3 2 3 2 2 4 2 2 2" xfId="15020"/>
    <cellStyle name="Обычный 3 2 3 2 2 4 2 3" xfId="10796"/>
    <cellStyle name="Обычный 3 2 3 2 2 4 3" xfId="3756"/>
    <cellStyle name="Обычный 3 2 3 2 2 4 3 2" xfId="7980"/>
    <cellStyle name="Обычный 3 2 3 2 2 4 3 2 2" xfId="16428"/>
    <cellStyle name="Обычный 3 2 3 2 2 4 3 3" xfId="12204"/>
    <cellStyle name="Обычный 3 2 3 2 2 4 4" xfId="5164"/>
    <cellStyle name="Обычный 3 2 3 2 2 4 4 2" xfId="13612"/>
    <cellStyle name="Обычный 3 2 3 2 2 4 5" xfId="9388"/>
    <cellStyle name="Обычный 3 2 3 2 2 5" xfId="1644"/>
    <cellStyle name="Обычный 3 2 3 2 2 5 2" xfId="5868"/>
    <cellStyle name="Обычный 3 2 3 2 2 5 2 2" xfId="14316"/>
    <cellStyle name="Обычный 3 2 3 2 2 5 3" xfId="10092"/>
    <cellStyle name="Обычный 3 2 3 2 2 6" xfId="3052"/>
    <cellStyle name="Обычный 3 2 3 2 2 6 2" xfId="7276"/>
    <cellStyle name="Обычный 3 2 3 2 2 6 2 2" xfId="15724"/>
    <cellStyle name="Обычный 3 2 3 2 2 6 3" xfId="11500"/>
    <cellStyle name="Обычный 3 2 3 2 2 7" xfId="4460"/>
    <cellStyle name="Обычный 3 2 3 2 2 7 2" xfId="12908"/>
    <cellStyle name="Обычный 3 2 3 2 2 8" xfId="8684"/>
    <cellStyle name="Обычный 3 2 3 2 3" xfId="153"/>
    <cellStyle name="Обычный 3 2 3 2 3 2" xfId="562"/>
    <cellStyle name="Обычный 3 2 3 2 3 2 2" xfId="1293"/>
    <cellStyle name="Обычный 3 2 3 2 3 2 2 2" xfId="2702"/>
    <cellStyle name="Обычный 3 2 3 2 3 2 2 2 2" xfId="6926"/>
    <cellStyle name="Обычный 3 2 3 2 3 2 2 2 2 2" xfId="15374"/>
    <cellStyle name="Обычный 3 2 3 2 3 2 2 2 3" xfId="11150"/>
    <cellStyle name="Обычный 3 2 3 2 3 2 2 3" xfId="4110"/>
    <cellStyle name="Обычный 3 2 3 2 3 2 2 3 2" xfId="8334"/>
    <cellStyle name="Обычный 3 2 3 2 3 2 2 3 2 2" xfId="16782"/>
    <cellStyle name="Обычный 3 2 3 2 3 2 2 3 3" xfId="12558"/>
    <cellStyle name="Обычный 3 2 3 2 3 2 2 4" xfId="5518"/>
    <cellStyle name="Обычный 3 2 3 2 3 2 2 4 2" xfId="13966"/>
    <cellStyle name="Обычный 3 2 3 2 3 2 2 5" xfId="9742"/>
    <cellStyle name="Обычный 3 2 3 2 3 2 3" xfId="1998"/>
    <cellStyle name="Обычный 3 2 3 2 3 2 3 2" xfId="6222"/>
    <cellStyle name="Обычный 3 2 3 2 3 2 3 2 2" xfId="14670"/>
    <cellStyle name="Обычный 3 2 3 2 3 2 3 3" xfId="10446"/>
    <cellStyle name="Обычный 3 2 3 2 3 2 4" xfId="3406"/>
    <cellStyle name="Обычный 3 2 3 2 3 2 4 2" xfId="7630"/>
    <cellStyle name="Обычный 3 2 3 2 3 2 4 2 2" xfId="16078"/>
    <cellStyle name="Обычный 3 2 3 2 3 2 4 3" xfId="11854"/>
    <cellStyle name="Обычный 3 2 3 2 3 2 5" xfId="4814"/>
    <cellStyle name="Обычный 3 2 3 2 3 2 5 2" xfId="13262"/>
    <cellStyle name="Обычный 3 2 3 2 3 2 6" xfId="9038"/>
    <cellStyle name="Обычный 3 2 3 2 3 3" xfId="941"/>
    <cellStyle name="Обычный 3 2 3 2 3 3 2" xfId="2350"/>
    <cellStyle name="Обычный 3 2 3 2 3 3 2 2" xfId="6574"/>
    <cellStyle name="Обычный 3 2 3 2 3 3 2 2 2" xfId="15022"/>
    <cellStyle name="Обычный 3 2 3 2 3 3 2 3" xfId="10798"/>
    <cellStyle name="Обычный 3 2 3 2 3 3 3" xfId="3758"/>
    <cellStyle name="Обычный 3 2 3 2 3 3 3 2" xfId="7982"/>
    <cellStyle name="Обычный 3 2 3 2 3 3 3 2 2" xfId="16430"/>
    <cellStyle name="Обычный 3 2 3 2 3 3 3 3" xfId="12206"/>
    <cellStyle name="Обычный 3 2 3 2 3 3 4" xfId="5166"/>
    <cellStyle name="Обычный 3 2 3 2 3 3 4 2" xfId="13614"/>
    <cellStyle name="Обычный 3 2 3 2 3 3 5" xfId="9390"/>
    <cellStyle name="Обычный 3 2 3 2 3 4" xfId="1646"/>
    <cellStyle name="Обычный 3 2 3 2 3 4 2" xfId="5870"/>
    <cellStyle name="Обычный 3 2 3 2 3 4 2 2" xfId="14318"/>
    <cellStyle name="Обычный 3 2 3 2 3 4 3" xfId="10094"/>
    <cellStyle name="Обычный 3 2 3 2 3 5" xfId="3054"/>
    <cellStyle name="Обычный 3 2 3 2 3 5 2" xfId="7278"/>
    <cellStyle name="Обычный 3 2 3 2 3 5 2 2" xfId="15726"/>
    <cellStyle name="Обычный 3 2 3 2 3 5 3" xfId="11502"/>
    <cellStyle name="Обычный 3 2 3 2 3 6" xfId="4462"/>
    <cellStyle name="Обычный 3 2 3 2 3 6 2" xfId="12910"/>
    <cellStyle name="Обычный 3 2 3 2 3 7" xfId="8686"/>
    <cellStyle name="Обычный 3 2 3 2 4" xfId="559"/>
    <cellStyle name="Обычный 3 2 3 2 4 2" xfId="1290"/>
    <cellStyle name="Обычный 3 2 3 2 4 2 2" xfId="2699"/>
    <cellStyle name="Обычный 3 2 3 2 4 2 2 2" xfId="6923"/>
    <cellStyle name="Обычный 3 2 3 2 4 2 2 2 2" xfId="15371"/>
    <cellStyle name="Обычный 3 2 3 2 4 2 2 3" xfId="11147"/>
    <cellStyle name="Обычный 3 2 3 2 4 2 3" xfId="4107"/>
    <cellStyle name="Обычный 3 2 3 2 4 2 3 2" xfId="8331"/>
    <cellStyle name="Обычный 3 2 3 2 4 2 3 2 2" xfId="16779"/>
    <cellStyle name="Обычный 3 2 3 2 4 2 3 3" xfId="12555"/>
    <cellStyle name="Обычный 3 2 3 2 4 2 4" xfId="5515"/>
    <cellStyle name="Обычный 3 2 3 2 4 2 4 2" xfId="13963"/>
    <cellStyle name="Обычный 3 2 3 2 4 2 5" xfId="9739"/>
    <cellStyle name="Обычный 3 2 3 2 4 3" xfId="1995"/>
    <cellStyle name="Обычный 3 2 3 2 4 3 2" xfId="6219"/>
    <cellStyle name="Обычный 3 2 3 2 4 3 2 2" xfId="14667"/>
    <cellStyle name="Обычный 3 2 3 2 4 3 3" xfId="10443"/>
    <cellStyle name="Обычный 3 2 3 2 4 4" xfId="3403"/>
    <cellStyle name="Обычный 3 2 3 2 4 4 2" xfId="7627"/>
    <cellStyle name="Обычный 3 2 3 2 4 4 2 2" xfId="16075"/>
    <cellStyle name="Обычный 3 2 3 2 4 4 3" xfId="11851"/>
    <cellStyle name="Обычный 3 2 3 2 4 5" xfId="4811"/>
    <cellStyle name="Обычный 3 2 3 2 4 5 2" xfId="13259"/>
    <cellStyle name="Обычный 3 2 3 2 4 6" xfId="9035"/>
    <cellStyle name="Обычный 3 2 3 2 5" xfId="938"/>
    <cellStyle name="Обычный 3 2 3 2 5 2" xfId="2347"/>
    <cellStyle name="Обычный 3 2 3 2 5 2 2" xfId="6571"/>
    <cellStyle name="Обычный 3 2 3 2 5 2 2 2" xfId="15019"/>
    <cellStyle name="Обычный 3 2 3 2 5 2 3" xfId="10795"/>
    <cellStyle name="Обычный 3 2 3 2 5 3" xfId="3755"/>
    <cellStyle name="Обычный 3 2 3 2 5 3 2" xfId="7979"/>
    <cellStyle name="Обычный 3 2 3 2 5 3 2 2" xfId="16427"/>
    <cellStyle name="Обычный 3 2 3 2 5 3 3" xfId="12203"/>
    <cellStyle name="Обычный 3 2 3 2 5 4" xfId="5163"/>
    <cellStyle name="Обычный 3 2 3 2 5 4 2" xfId="13611"/>
    <cellStyle name="Обычный 3 2 3 2 5 5" xfId="9387"/>
    <cellStyle name="Обычный 3 2 3 2 6" xfId="1643"/>
    <cellStyle name="Обычный 3 2 3 2 6 2" xfId="5867"/>
    <cellStyle name="Обычный 3 2 3 2 6 2 2" xfId="14315"/>
    <cellStyle name="Обычный 3 2 3 2 6 3" xfId="10091"/>
    <cellStyle name="Обычный 3 2 3 2 7" xfId="3051"/>
    <cellStyle name="Обычный 3 2 3 2 7 2" xfId="7275"/>
    <cellStyle name="Обычный 3 2 3 2 7 2 2" xfId="15723"/>
    <cellStyle name="Обычный 3 2 3 2 7 3" xfId="11499"/>
    <cellStyle name="Обычный 3 2 3 2 8" xfId="4459"/>
    <cellStyle name="Обычный 3 2 3 2 8 2" xfId="12907"/>
    <cellStyle name="Обычный 3 2 3 2 9" xfId="8683"/>
    <cellStyle name="Обычный 3 2 3 3" xfId="154"/>
    <cellStyle name="Обычный 3 2 3 3 2" xfId="155"/>
    <cellStyle name="Обычный 3 2 3 3 2 2" xfId="564"/>
    <cellStyle name="Обычный 3 2 3 3 2 2 2" xfId="1295"/>
    <cellStyle name="Обычный 3 2 3 3 2 2 2 2" xfId="2704"/>
    <cellStyle name="Обычный 3 2 3 3 2 2 2 2 2" xfId="6928"/>
    <cellStyle name="Обычный 3 2 3 3 2 2 2 2 2 2" xfId="15376"/>
    <cellStyle name="Обычный 3 2 3 3 2 2 2 2 3" xfId="11152"/>
    <cellStyle name="Обычный 3 2 3 3 2 2 2 3" xfId="4112"/>
    <cellStyle name="Обычный 3 2 3 3 2 2 2 3 2" xfId="8336"/>
    <cellStyle name="Обычный 3 2 3 3 2 2 2 3 2 2" xfId="16784"/>
    <cellStyle name="Обычный 3 2 3 3 2 2 2 3 3" xfId="12560"/>
    <cellStyle name="Обычный 3 2 3 3 2 2 2 4" xfId="5520"/>
    <cellStyle name="Обычный 3 2 3 3 2 2 2 4 2" xfId="13968"/>
    <cellStyle name="Обычный 3 2 3 3 2 2 2 5" xfId="9744"/>
    <cellStyle name="Обычный 3 2 3 3 2 2 3" xfId="2000"/>
    <cellStyle name="Обычный 3 2 3 3 2 2 3 2" xfId="6224"/>
    <cellStyle name="Обычный 3 2 3 3 2 2 3 2 2" xfId="14672"/>
    <cellStyle name="Обычный 3 2 3 3 2 2 3 3" xfId="10448"/>
    <cellStyle name="Обычный 3 2 3 3 2 2 4" xfId="3408"/>
    <cellStyle name="Обычный 3 2 3 3 2 2 4 2" xfId="7632"/>
    <cellStyle name="Обычный 3 2 3 3 2 2 4 2 2" xfId="16080"/>
    <cellStyle name="Обычный 3 2 3 3 2 2 4 3" xfId="11856"/>
    <cellStyle name="Обычный 3 2 3 3 2 2 5" xfId="4816"/>
    <cellStyle name="Обычный 3 2 3 3 2 2 5 2" xfId="13264"/>
    <cellStyle name="Обычный 3 2 3 3 2 2 6" xfId="9040"/>
    <cellStyle name="Обычный 3 2 3 3 2 3" xfId="943"/>
    <cellStyle name="Обычный 3 2 3 3 2 3 2" xfId="2352"/>
    <cellStyle name="Обычный 3 2 3 3 2 3 2 2" xfId="6576"/>
    <cellStyle name="Обычный 3 2 3 3 2 3 2 2 2" xfId="15024"/>
    <cellStyle name="Обычный 3 2 3 3 2 3 2 3" xfId="10800"/>
    <cellStyle name="Обычный 3 2 3 3 2 3 3" xfId="3760"/>
    <cellStyle name="Обычный 3 2 3 3 2 3 3 2" xfId="7984"/>
    <cellStyle name="Обычный 3 2 3 3 2 3 3 2 2" xfId="16432"/>
    <cellStyle name="Обычный 3 2 3 3 2 3 3 3" xfId="12208"/>
    <cellStyle name="Обычный 3 2 3 3 2 3 4" xfId="5168"/>
    <cellStyle name="Обычный 3 2 3 3 2 3 4 2" xfId="13616"/>
    <cellStyle name="Обычный 3 2 3 3 2 3 5" xfId="9392"/>
    <cellStyle name="Обычный 3 2 3 3 2 4" xfId="1648"/>
    <cellStyle name="Обычный 3 2 3 3 2 4 2" xfId="5872"/>
    <cellStyle name="Обычный 3 2 3 3 2 4 2 2" xfId="14320"/>
    <cellStyle name="Обычный 3 2 3 3 2 4 3" xfId="10096"/>
    <cellStyle name="Обычный 3 2 3 3 2 5" xfId="3056"/>
    <cellStyle name="Обычный 3 2 3 3 2 5 2" xfId="7280"/>
    <cellStyle name="Обычный 3 2 3 3 2 5 2 2" xfId="15728"/>
    <cellStyle name="Обычный 3 2 3 3 2 5 3" xfId="11504"/>
    <cellStyle name="Обычный 3 2 3 3 2 6" xfId="4464"/>
    <cellStyle name="Обычный 3 2 3 3 2 6 2" xfId="12912"/>
    <cellStyle name="Обычный 3 2 3 3 2 7" xfId="8688"/>
    <cellStyle name="Обычный 3 2 3 3 3" xfId="563"/>
    <cellStyle name="Обычный 3 2 3 3 3 2" xfId="1294"/>
    <cellStyle name="Обычный 3 2 3 3 3 2 2" xfId="2703"/>
    <cellStyle name="Обычный 3 2 3 3 3 2 2 2" xfId="6927"/>
    <cellStyle name="Обычный 3 2 3 3 3 2 2 2 2" xfId="15375"/>
    <cellStyle name="Обычный 3 2 3 3 3 2 2 3" xfId="11151"/>
    <cellStyle name="Обычный 3 2 3 3 3 2 3" xfId="4111"/>
    <cellStyle name="Обычный 3 2 3 3 3 2 3 2" xfId="8335"/>
    <cellStyle name="Обычный 3 2 3 3 3 2 3 2 2" xfId="16783"/>
    <cellStyle name="Обычный 3 2 3 3 3 2 3 3" xfId="12559"/>
    <cellStyle name="Обычный 3 2 3 3 3 2 4" xfId="5519"/>
    <cellStyle name="Обычный 3 2 3 3 3 2 4 2" xfId="13967"/>
    <cellStyle name="Обычный 3 2 3 3 3 2 5" xfId="9743"/>
    <cellStyle name="Обычный 3 2 3 3 3 3" xfId="1999"/>
    <cellStyle name="Обычный 3 2 3 3 3 3 2" xfId="6223"/>
    <cellStyle name="Обычный 3 2 3 3 3 3 2 2" xfId="14671"/>
    <cellStyle name="Обычный 3 2 3 3 3 3 3" xfId="10447"/>
    <cellStyle name="Обычный 3 2 3 3 3 4" xfId="3407"/>
    <cellStyle name="Обычный 3 2 3 3 3 4 2" xfId="7631"/>
    <cellStyle name="Обычный 3 2 3 3 3 4 2 2" xfId="16079"/>
    <cellStyle name="Обычный 3 2 3 3 3 4 3" xfId="11855"/>
    <cellStyle name="Обычный 3 2 3 3 3 5" xfId="4815"/>
    <cellStyle name="Обычный 3 2 3 3 3 5 2" xfId="13263"/>
    <cellStyle name="Обычный 3 2 3 3 3 6" xfId="9039"/>
    <cellStyle name="Обычный 3 2 3 3 4" xfId="942"/>
    <cellStyle name="Обычный 3 2 3 3 4 2" xfId="2351"/>
    <cellStyle name="Обычный 3 2 3 3 4 2 2" xfId="6575"/>
    <cellStyle name="Обычный 3 2 3 3 4 2 2 2" xfId="15023"/>
    <cellStyle name="Обычный 3 2 3 3 4 2 3" xfId="10799"/>
    <cellStyle name="Обычный 3 2 3 3 4 3" xfId="3759"/>
    <cellStyle name="Обычный 3 2 3 3 4 3 2" xfId="7983"/>
    <cellStyle name="Обычный 3 2 3 3 4 3 2 2" xfId="16431"/>
    <cellStyle name="Обычный 3 2 3 3 4 3 3" xfId="12207"/>
    <cellStyle name="Обычный 3 2 3 3 4 4" xfId="5167"/>
    <cellStyle name="Обычный 3 2 3 3 4 4 2" xfId="13615"/>
    <cellStyle name="Обычный 3 2 3 3 4 5" xfId="9391"/>
    <cellStyle name="Обычный 3 2 3 3 5" xfId="1647"/>
    <cellStyle name="Обычный 3 2 3 3 5 2" xfId="5871"/>
    <cellStyle name="Обычный 3 2 3 3 5 2 2" xfId="14319"/>
    <cellStyle name="Обычный 3 2 3 3 5 3" xfId="10095"/>
    <cellStyle name="Обычный 3 2 3 3 6" xfId="3055"/>
    <cellStyle name="Обычный 3 2 3 3 6 2" xfId="7279"/>
    <cellStyle name="Обычный 3 2 3 3 6 2 2" xfId="15727"/>
    <cellStyle name="Обычный 3 2 3 3 6 3" xfId="11503"/>
    <cellStyle name="Обычный 3 2 3 3 7" xfId="4463"/>
    <cellStyle name="Обычный 3 2 3 3 7 2" xfId="12911"/>
    <cellStyle name="Обычный 3 2 3 3 8" xfId="8687"/>
    <cellStyle name="Обычный 3 2 3 4" xfId="156"/>
    <cellStyle name="Обычный 3 2 3 4 2" xfId="565"/>
    <cellStyle name="Обычный 3 2 3 4 2 2" xfId="1296"/>
    <cellStyle name="Обычный 3 2 3 4 2 2 2" xfId="2705"/>
    <cellStyle name="Обычный 3 2 3 4 2 2 2 2" xfId="6929"/>
    <cellStyle name="Обычный 3 2 3 4 2 2 2 2 2" xfId="15377"/>
    <cellStyle name="Обычный 3 2 3 4 2 2 2 3" xfId="11153"/>
    <cellStyle name="Обычный 3 2 3 4 2 2 3" xfId="4113"/>
    <cellStyle name="Обычный 3 2 3 4 2 2 3 2" xfId="8337"/>
    <cellStyle name="Обычный 3 2 3 4 2 2 3 2 2" xfId="16785"/>
    <cellStyle name="Обычный 3 2 3 4 2 2 3 3" xfId="12561"/>
    <cellStyle name="Обычный 3 2 3 4 2 2 4" xfId="5521"/>
    <cellStyle name="Обычный 3 2 3 4 2 2 4 2" xfId="13969"/>
    <cellStyle name="Обычный 3 2 3 4 2 2 5" xfId="9745"/>
    <cellStyle name="Обычный 3 2 3 4 2 3" xfId="2001"/>
    <cellStyle name="Обычный 3 2 3 4 2 3 2" xfId="6225"/>
    <cellStyle name="Обычный 3 2 3 4 2 3 2 2" xfId="14673"/>
    <cellStyle name="Обычный 3 2 3 4 2 3 3" xfId="10449"/>
    <cellStyle name="Обычный 3 2 3 4 2 4" xfId="3409"/>
    <cellStyle name="Обычный 3 2 3 4 2 4 2" xfId="7633"/>
    <cellStyle name="Обычный 3 2 3 4 2 4 2 2" xfId="16081"/>
    <cellStyle name="Обычный 3 2 3 4 2 4 3" xfId="11857"/>
    <cellStyle name="Обычный 3 2 3 4 2 5" xfId="4817"/>
    <cellStyle name="Обычный 3 2 3 4 2 5 2" xfId="13265"/>
    <cellStyle name="Обычный 3 2 3 4 2 6" xfId="9041"/>
    <cellStyle name="Обычный 3 2 3 4 3" xfId="944"/>
    <cellStyle name="Обычный 3 2 3 4 3 2" xfId="2353"/>
    <cellStyle name="Обычный 3 2 3 4 3 2 2" xfId="6577"/>
    <cellStyle name="Обычный 3 2 3 4 3 2 2 2" xfId="15025"/>
    <cellStyle name="Обычный 3 2 3 4 3 2 3" xfId="10801"/>
    <cellStyle name="Обычный 3 2 3 4 3 3" xfId="3761"/>
    <cellStyle name="Обычный 3 2 3 4 3 3 2" xfId="7985"/>
    <cellStyle name="Обычный 3 2 3 4 3 3 2 2" xfId="16433"/>
    <cellStyle name="Обычный 3 2 3 4 3 3 3" xfId="12209"/>
    <cellStyle name="Обычный 3 2 3 4 3 4" xfId="5169"/>
    <cellStyle name="Обычный 3 2 3 4 3 4 2" xfId="13617"/>
    <cellStyle name="Обычный 3 2 3 4 3 5" xfId="9393"/>
    <cellStyle name="Обычный 3 2 3 4 4" xfId="1649"/>
    <cellStyle name="Обычный 3 2 3 4 4 2" xfId="5873"/>
    <cellStyle name="Обычный 3 2 3 4 4 2 2" xfId="14321"/>
    <cellStyle name="Обычный 3 2 3 4 4 3" xfId="10097"/>
    <cellStyle name="Обычный 3 2 3 4 5" xfId="3057"/>
    <cellStyle name="Обычный 3 2 3 4 5 2" xfId="7281"/>
    <cellStyle name="Обычный 3 2 3 4 5 2 2" xfId="15729"/>
    <cellStyle name="Обычный 3 2 3 4 5 3" xfId="11505"/>
    <cellStyle name="Обычный 3 2 3 4 6" xfId="4465"/>
    <cellStyle name="Обычный 3 2 3 4 6 2" xfId="12913"/>
    <cellStyle name="Обычный 3 2 3 4 7" xfId="8689"/>
    <cellStyle name="Обычный 3 2 3 5" xfId="558"/>
    <cellStyle name="Обычный 3 2 3 5 2" xfId="1289"/>
    <cellStyle name="Обычный 3 2 3 5 2 2" xfId="2698"/>
    <cellStyle name="Обычный 3 2 3 5 2 2 2" xfId="6922"/>
    <cellStyle name="Обычный 3 2 3 5 2 2 2 2" xfId="15370"/>
    <cellStyle name="Обычный 3 2 3 5 2 2 3" xfId="11146"/>
    <cellStyle name="Обычный 3 2 3 5 2 3" xfId="4106"/>
    <cellStyle name="Обычный 3 2 3 5 2 3 2" xfId="8330"/>
    <cellStyle name="Обычный 3 2 3 5 2 3 2 2" xfId="16778"/>
    <cellStyle name="Обычный 3 2 3 5 2 3 3" xfId="12554"/>
    <cellStyle name="Обычный 3 2 3 5 2 4" xfId="5514"/>
    <cellStyle name="Обычный 3 2 3 5 2 4 2" xfId="13962"/>
    <cellStyle name="Обычный 3 2 3 5 2 5" xfId="9738"/>
    <cellStyle name="Обычный 3 2 3 5 3" xfId="1994"/>
    <cellStyle name="Обычный 3 2 3 5 3 2" xfId="6218"/>
    <cellStyle name="Обычный 3 2 3 5 3 2 2" xfId="14666"/>
    <cellStyle name="Обычный 3 2 3 5 3 3" xfId="10442"/>
    <cellStyle name="Обычный 3 2 3 5 4" xfId="3402"/>
    <cellStyle name="Обычный 3 2 3 5 4 2" xfId="7626"/>
    <cellStyle name="Обычный 3 2 3 5 4 2 2" xfId="16074"/>
    <cellStyle name="Обычный 3 2 3 5 4 3" xfId="11850"/>
    <cellStyle name="Обычный 3 2 3 5 5" xfId="4810"/>
    <cellStyle name="Обычный 3 2 3 5 5 2" xfId="13258"/>
    <cellStyle name="Обычный 3 2 3 5 6" xfId="9034"/>
    <cellStyle name="Обычный 3 2 3 6" xfId="937"/>
    <cellStyle name="Обычный 3 2 3 6 2" xfId="2346"/>
    <cellStyle name="Обычный 3 2 3 6 2 2" xfId="6570"/>
    <cellStyle name="Обычный 3 2 3 6 2 2 2" xfId="15018"/>
    <cellStyle name="Обычный 3 2 3 6 2 3" xfId="10794"/>
    <cellStyle name="Обычный 3 2 3 6 3" xfId="3754"/>
    <cellStyle name="Обычный 3 2 3 6 3 2" xfId="7978"/>
    <cellStyle name="Обычный 3 2 3 6 3 2 2" xfId="16426"/>
    <cellStyle name="Обычный 3 2 3 6 3 3" xfId="12202"/>
    <cellStyle name="Обычный 3 2 3 6 4" xfId="5162"/>
    <cellStyle name="Обычный 3 2 3 6 4 2" xfId="13610"/>
    <cellStyle name="Обычный 3 2 3 6 5" xfId="9386"/>
    <cellStyle name="Обычный 3 2 3 7" xfId="1642"/>
    <cellStyle name="Обычный 3 2 3 7 2" xfId="5866"/>
    <cellStyle name="Обычный 3 2 3 7 2 2" xfId="14314"/>
    <cellStyle name="Обычный 3 2 3 7 3" xfId="10090"/>
    <cellStyle name="Обычный 3 2 3 8" xfId="3050"/>
    <cellStyle name="Обычный 3 2 3 8 2" xfId="7274"/>
    <cellStyle name="Обычный 3 2 3 8 2 2" xfId="15722"/>
    <cellStyle name="Обычный 3 2 3 8 3" xfId="11498"/>
    <cellStyle name="Обычный 3 2 3 9" xfId="4458"/>
    <cellStyle name="Обычный 3 2 3 9 2" xfId="12906"/>
    <cellStyle name="Обычный 3 2 4" xfId="157"/>
    <cellStyle name="Обычный 3 2 4 2" xfId="158"/>
    <cellStyle name="Обычный 3 2 4 2 2" xfId="159"/>
    <cellStyle name="Обычный 3 2 4 2 2 2" xfId="568"/>
    <cellStyle name="Обычный 3 2 4 2 2 2 2" xfId="1299"/>
    <cellStyle name="Обычный 3 2 4 2 2 2 2 2" xfId="2708"/>
    <cellStyle name="Обычный 3 2 4 2 2 2 2 2 2" xfId="6932"/>
    <cellStyle name="Обычный 3 2 4 2 2 2 2 2 2 2" xfId="15380"/>
    <cellStyle name="Обычный 3 2 4 2 2 2 2 2 3" xfId="11156"/>
    <cellStyle name="Обычный 3 2 4 2 2 2 2 3" xfId="4116"/>
    <cellStyle name="Обычный 3 2 4 2 2 2 2 3 2" xfId="8340"/>
    <cellStyle name="Обычный 3 2 4 2 2 2 2 3 2 2" xfId="16788"/>
    <cellStyle name="Обычный 3 2 4 2 2 2 2 3 3" xfId="12564"/>
    <cellStyle name="Обычный 3 2 4 2 2 2 2 4" xfId="5524"/>
    <cellStyle name="Обычный 3 2 4 2 2 2 2 4 2" xfId="13972"/>
    <cellStyle name="Обычный 3 2 4 2 2 2 2 5" xfId="9748"/>
    <cellStyle name="Обычный 3 2 4 2 2 2 3" xfId="2004"/>
    <cellStyle name="Обычный 3 2 4 2 2 2 3 2" xfId="6228"/>
    <cellStyle name="Обычный 3 2 4 2 2 2 3 2 2" xfId="14676"/>
    <cellStyle name="Обычный 3 2 4 2 2 2 3 3" xfId="10452"/>
    <cellStyle name="Обычный 3 2 4 2 2 2 4" xfId="3412"/>
    <cellStyle name="Обычный 3 2 4 2 2 2 4 2" xfId="7636"/>
    <cellStyle name="Обычный 3 2 4 2 2 2 4 2 2" xfId="16084"/>
    <cellStyle name="Обычный 3 2 4 2 2 2 4 3" xfId="11860"/>
    <cellStyle name="Обычный 3 2 4 2 2 2 5" xfId="4820"/>
    <cellStyle name="Обычный 3 2 4 2 2 2 5 2" xfId="13268"/>
    <cellStyle name="Обычный 3 2 4 2 2 2 6" xfId="9044"/>
    <cellStyle name="Обычный 3 2 4 2 2 3" xfId="947"/>
    <cellStyle name="Обычный 3 2 4 2 2 3 2" xfId="2356"/>
    <cellStyle name="Обычный 3 2 4 2 2 3 2 2" xfId="6580"/>
    <cellStyle name="Обычный 3 2 4 2 2 3 2 2 2" xfId="15028"/>
    <cellStyle name="Обычный 3 2 4 2 2 3 2 3" xfId="10804"/>
    <cellStyle name="Обычный 3 2 4 2 2 3 3" xfId="3764"/>
    <cellStyle name="Обычный 3 2 4 2 2 3 3 2" xfId="7988"/>
    <cellStyle name="Обычный 3 2 4 2 2 3 3 2 2" xfId="16436"/>
    <cellStyle name="Обычный 3 2 4 2 2 3 3 3" xfId="12212"/>
    <cellStyle name="Обычный 3 2 4 2 2 3 4" xfId="5172"/>
    <cellStyle name="Обычный 3 2 4 2 2 3 4 2" xfId="13620"/>
    <cellStyle name="Обычный 3 2 4 2 2 3 5" xfId="9396"/>
    <cellStyle name="Обычный 3 2 4 2 2 4" xfId="1652"/>
    <cellStyle name="Обычный 3 2 4 2 2 4 2" xfId="5876"/>
    <cellStyle name="Обычный 3 2 4 2 2 4 2 2" xfId="14324"/>
    <cellStyle name="Обычный 3 2 4 2 2 4 3" xfId="10100"/>
    <cellStyle name="Обычный 3 2 4 2 2 5" xfId="3060"/>
    <cellStyle name="Обычный 3 2 4 2 2 5 2" xfId="7284"/>
    <cellStyle name="Обычный 3 2 4 2 2 5 2 2" xfId="15732"/>
    <cellStyle name="Обычный 3 2 4 2 2 5 3" xfId="11508"/>
    <cellStyle name="Обычный 3 2 4 2 2 6" xfId="4468"/>
    <cellStyle name="Обычный 3 2 4 2 2 6 2" xfId="12916"/>
    <cellStyle name="Обычный 3 2 4 2 2 7" xfId="8692"/>
    <cellStyle name="Обычный 3 2 4 2 3" xfId="567"/>
    <cellStyle name="Обычный 3 2 4 2 3 2" xfId="1298"/>
    <cellStyle name="Обычный 3 2 4 2 3 2 2" xfId="2707"/>
    <cellStyle name="Обычный 3 2 4 2 3 2 2 2" xfId="6931"/>
    <cellStyle name="Обычный 3 2 4 2 3 2 2 2 2" xfId="15379"/>
    <cellStyle name="Обычный 3 2 4 2 3 2 2 3" xfId="11155"/>
    <cellStyle name="Обычный 3 2 4 2 3 2 3" xfId="4115"/>
    <cellStyle name="Обычный 3 2 4 2 3 2 3 2" xfId="8339"/>
    <cellStyle name="Обычный 3 2 4 2 3 2 3 2 2" xfId="16787"/>
    <cellStyle name="Обычный 3 2 4 2 3 2 3 3" xfId="12563"/>
    <cellStyle name="Обычный 3 2 4 2 3 2 4" xfId="5523"/>
    <cellStyle name="Обычный 3 2 4 2 3 2 4 2" xfId="13971"/>
    <cellStyle name="Обычный 3 2 4 2 3 2 5" xfId="9747"/>
    <cellStyle name="Обычный 3 2 4 2 3 3" xfId="2003"/>
    <cellStyle name="Обычный 3 2 4 2 3 3 2" xfId="6227"/>
    <cellStyle name="Обычный 3 2 4 2 3 3 2 2" xfId="14675"/>
    <cellStyle name="Обычный 3 2 4 2 3 3 3" xfId="10451"/>
    <cellStyle name="Обычный 3 2 4 2 3 4" xfId="3411"/>
    <cellStyle name="Обычный 3 2 4 2 3 4 2" xfId="7635"/>
    <cellStyle name="Обычный 3 2 4 2 3 4 2 2" xfId="16083"/>
    <cellStyle name="Обычный 3 2 4 2 3 4 3" xfId="11859"/>
    <cellStyle name="Обычный 3 2 4 2 3 5" xfId="4819"/>
    <cellStyle name="Обычный 3 2 4 2 3 5 2" xfId="13267"/>
    <cellStyle name="Обычный 3 2 4 2 3 6" xfId="9043"/>
    <cellStyle name="Обычный 3 2 4 2 4" xfId="946"/>
    <cellStyle name="Обычный 3 2 4 2 4 2" xfId="2355"/>
    <cellStyle name="Обычный 3 2 4 2 4 2 2" xfId="6579"/>
    <cellStyle name="Обычный 3 2 4 2 4 2 2 2" xfId="15027"/>
    <cellStyle name="Обычный 3 2 4 2 4 2 3" xfId="10803"/>
    <cellStyle name="Обычный 3 2 4 2 4 3" xfId="3763"/>
    <cellStyle name="Обычный 3 2 4 2 4 3 2" xfId="7987"/>
    <cellStyle name="Обычный 3 2 4 2 4 3 2 2" xfId="16435"/>
    <cellStyle name="Обычный 3 2 4 2 4 3 3" xfId="12211"/>
    <cellStyle name="Обычный 3 2 4 2 4 4" xfId="5171"/>
    <cellStyle name="Обычный 3 2 4 2 4 4 2" xfId="13619"/>
    <cellStyle name="Обычный 3 2 4 2 4 5" xfId="9395"/>
    <cellStyle name="Обычный 3 2 4 2 5" xfId="1651"/>
    <cellStyle name="Обычный 3 2 4 2 5 2" xfId="5875"/>
    <cellStyle name="Обычный 3 2 4 2 5 2 2" xfId="14323"/>
    <cellStyle name="Обычный 3 2 4 2 5 3" xfId="10099"/>
    <cellStyle name="Обычный 3 2 4 2 6" xfId="3059"/>
    <cellStyle name="Обычный 3 2 4 2 6 2" xfId="7283"/>
    <cellStyle name="Обычный 3 2 4 2 6 2 2" xfId="15731"/>
    <cellStyle name="Обычный 3 2 4 2 6 3" xfId="11507"/>
    <cellStyle name="Обычный 3 2 4 2 7" xfId="4467"/>
    <cellStyle name="Обычный 3 2 4 2 7 2" xfId="12915"/>
    <cellStyle name="Обычный 3 2 4 2 8" xfId="8691"/>
    <cellStyle name="Обычный 3 2 4 3" xfId="160"/>
    <cellStyle name="Обычный 3 2 4 3 2" xfId="569"/>
    <cellStyle name="Обычный 3 2 4 3 2 2" xfId="1300"/>
    <cellStyle name="Обычный 3 2 4 3 2 2 2" xfId="2709"/>
    <cellStyle name="Обычный 3 2 4 3 2 2 2 2" xfId="6933"/>
    <cellStyle name="Обычный 3 2 4 3 2 2 2 2 2" xfId="15381"/>
    <cellStyle name="Обычный 3 2 4 3 2 2 2 3" xfId="11157"/>
    <cellStyle name="Обычный 3 2 4 3 2 2 3" xfId="4117"/>
    <cellStyle name="Обычный 3 2 4 3 2 2 3 2" xfId="8341"/>
    <cellStyle name="Обычный 3 2 4 3 2 2 3 2 2" xfId="16789"/>
    <cellStyle name="Обычный 3 2 4 3 2 2 3 3" xfId="12565"/>
    <cellStyle name="Обычный 3 2 4 3 2 2 4" xfId="5525"/>
    <cellStyle name="Обычный 3 2 4 3 2 2 4 2" xfId="13973"/>
    <cellStyle name="Обычный 3 2 4 3 2 2 5" xfId="9749"/>
    <cellStyle name="Обычный 3 2 4 3 2 3" xfId="2005"/>
    <cellStyle name="Обычный 3 2 4 3 2 3 2" xfId="6229"/>
    <cellStyle name="Обычный 3 2 4 3 2 3 2 2" xfId="14677"/>
    <cellStyle name="Обычный 3 2 4 3 2 3 3" xfId="10453"/>
    <cellStyle name="Обычный 3 2 4 3 2 4" xfId="3413"/>
    <cellStyle name="Обычный 3 2 4 3 2 4 2" xfId="7637"/>
    <cellStyle name="Обычный 3 2 4 3 2 4 2 2" xfId="16085"/>
    <cellStyle name="Обычный 3 2 4 3 2 4 3" xfId="11861"/>
    <cellStyle name="Обычный 3 2 4 3 2 5" xfId="4821"/>
    <cellStyle name="Обычный 3 2 4 3 2 5 2" xfId="13269"/>
    <cellStyle name="Обычный 3 2 4 3 2 6" xfId="9045"/>
    <cellStyle name="Обычный 3 2 4 3 3" xfId="948"/>
    <cellStyle name="Обычный 3 2 4 3 3 2" xfId="2357"/>
    <cellStyle name="Обычный 3 2 4 3 3 2 2" xfId="6581"/>
    <cellStyle name="Обычный 3 2 4 3 3 2 2 2" xfId="15029"/>
    <cellStyle name="Обычный 3 2 4 3 3 2 3" xfId="10805"/>
    <cellStyle name="Обычный 3 2 4 3 3 3" xfId="3765"/>
    <cellStyle name="Обычный 3 2 4 3 3 3 2" xfId="7989"/>
    <cellStyle name="Обычный 3 2 4 3 3 3 2 2" xfId="16437"/>
    <cellStyle name="Обычный 3 2 4 3 3 3 3" xfId="12213"/>
    <cellStyle name="Обычный 3 2 4 3 3 4" xfId="5173"/>
    <cellStyle name="Обычный 3 2 4 3 3 4 2" xfId="13621"/>
    <cellStyle name="Обычный 3 2 4 3 3 5" xfId="9397"/>
    <cellStyle name="Обычный 3 2 4 3 4" xfId="1653"/>
    <cellStyle name="Обычный 3 2 4 3 4 2" xfId="5877"/>
    <cellStyle name="Обычный 3 2 4 3 4 2 2" xfId="14325"/>
    <cellStyle name="Обычный 3 2 4 3 4 3" xfId="10101"/>
    <cellStyle name="Обычный 3 2 4 3 5" xfId="3061"/>
    <cellStyle name="Обычный 3 2 4 3 5 2" xfId="7285"/>
    <cellStyle name="Обычный 3 2 4 3 5 2 2" xfId="15733"/>
    <cellStyle name="Обычный 3 2 4 3 5 3" xfId="11509"/>
    <cellStyle name="Обычный 3 2 4 3 6" xfId="4469"/>
    <cellStyle name="Обычный 3 2 4 3 6 2" xfId="12917"/>
    <cellStyle name="Обычный 3 2 4 3 7" xfId="8693"/>
    <cellStyle name="Обычный 3 2 4 4" xfId="566"/>
    <cellStyle name="Обычный 3 2 4 4 2" xfId="1297"/>
    <cellStyle name="Обычный 3 2 4 4 2 2" xfId="2706"/>
    <cellStyle name="Обычный 3 2 4 4 2 2 2" xfId="6930"/>
    <cellStyle name="Обычный 3 2 4 4 2 2 2 2" xfId="15378"/>
    <cellStyle name="Обычный 3 2 4 4 2 2 3" xfId="11154"/>
    <cellStyle name="Обычный 3 2 4 4 2 3" xfId="4114"/>
    <cellStyle name="Обычный 3 2 4 4 2 3 2" xfId="8338"/>
    <cellStyle name="Обычный 3 2 4 4 2 3 2 2" xfId="16786"/>
    <cellStyle name="Обычный 3 2 4 4 2 3 3" xfId="12562"/>
    <cellStyle name="Обычный 3 2 4 4 2 4" xfId="5522"/>
    <cellStyle name="Обычный 3 2 4 4 2 4 2" xfId="13970"/>
    <cellStyle name="Обычный 3 2 4 4 2 5" xfId="9746"/>
    <cellStyle name="Обычный 3 2 4 4 3" xfId="2002"/>
    <cellStyle name="Обычный 3 2 4 4 3 2" xfId="6226"/>
    <cellStyle name="Обычный 3 2 4 4 3 2 2" xfId="14674"/>
    <cellStyle name="Обычный 3 2 4 4 3 3" xfId="10450"/>
    <cellStyle name="Обычный 3 2 4 4 4" xfId="3410"/>
    <cellStyle name="Обычный 3 2 4 4 4 2" xfId="7634"/>
    <cellStyle name="Обычный 3 2 4 4 4 2 2" xfId="16082"/>
    <cellStyle name="Обычный 3 2 4 4 4 3" xfId="11858"/>
    <cellStyle name="Обычный 3 2 4 4 5" xfId="4818"/>
    <cellStyle name="Обычный 3 2 4 4 5 2" xfId="13266"/>
    <cellStyle name="Обычный 3 2 4 4 6" xfId="9042"/>
    <cellStyle name="Обычный 3 2 4 5" xfId="945"/>
    <cellStyle name="Обычный 3 2 4 5 2" xfId="2354"/>
    <cellStyle name="Обычный 3 2 4 5 2 2" xfId="6578"/>
    <cellStyle name="Обычный 3 2 4 5 2 2 2" xfId="15026"/>
    <cellStyle name="Обычный 3 2 4 5 2 3" xfId="10802"/>
    <cellStyle name="Обычный 3 2 4 5 3" xfId="3762"/>
    <cellStyle name="Обычный 3 2 4 5 3 2" xfId="7986"/>
    <cellStyle name="Обычный 3 2 4 5 3 2 2" xfId="16434"/>
    <cellStyle name="Обычный 3 2 4 5 3 3" xfId="12210"/>
    <cellStyle name="Обычный 3 2 4 5 4" xfId="5170"/>
    <cellStyle name="Обычный 3 2 4 5 4 2" xfId="13618"/>
    <cellStyle name="Обычный 3 2 4 5 5" xfId="9394"/>
    <cellStyle name="Обычный 3 2 4 6" xfId="1650"/>
    <cellStyle name="Обычный 3 2 4 6 2" xfId="5874"/>
    <cellStyle name="Обычный 3 2 4 6 2 2" xfId="14322"/>
    <cellStyle name="Обычный 3 2 4 6 3" xfId="10098"/>
    <cellStyle name="Обычный 3 2 4 7" xfId="3058"/>
    <cellStyle name="Обычный 3 2 4 7 2" xfId="7282"/>
    <cellStyle name="Обычный 3 2 4 7 2 2" xfId="15730"/>
    <cellStyle name="Обычный 3 2 4 7 3" xfId="11506"/>
    <cellStyle name="Обычный 3 2 4 8" xfId="4466"/>
    <cellStyle name="Обычный 3 2 4 8 2" xfId="12914"/>
    <cellStyle name="Обычный 3 2 4 9" xfId="8690"/>
    <cellStyle name="Обычный 3 2 5" xfId="161"/>
    <cellStyle name="Обычный 3 2 5 2" xfId="162"/>
    <cellStyle name="Обычный 3 2 5 2 2" xfId="571"/>
    <cellStyle name="Обычный 3 2 5 2 2 2" xfId="1302"/>
    <cellStyle name="Обычный 3 2 5 2 2 2 2" xfId="2711"/>
    <cellStyle name="Обычный 3 2 5 2 2 2 2 2" xfId="6935"/>
    <cellStyle name="Обычный 3 2 5 2 2 2 2 2 2" xfId="15383"/>
    <cellStyle name="Обычный 3 2 5 2 2 2 2 3" xfId="11159"/>
    <cellStyle name="Обычный 3 2 5 2 2 2 3" xfId="4119"/>
    <cellStyle name="Обычный 3 2 5 2 2 2 3 2" xfId="8343"/>
    <cellStyle name="Обычный 3 2 5 2 2 2 3 2 2" xfId="16791"/>
    <cellStyle name="Обычный 3 2 5 2 2 2 3 3" xfId="12567"/>
    <cellStyle name="Обычный 3 2 5 2 2 2 4" xfId="5527"/>
    <cellStyle name="Обычный 3 2 5 2 2 2 4 2" xfId="13975"/>
    <cellStyle name="Обычный 3 2 5 2 2 2 5" xfId="9751"/>
    <cellStyle name="Обычный 3 2 5 2 2 3" xfId="2007"/>
    <cellStyle name="Обычный 3 2 5 2 2 3 2" xfId="6231"/>
    <cellStyle name="Обычный 3 2 5 2 2 3 2 2" xfId="14679"/>
    <cellStyle name="Обычный 3 2 5 2 2 3 3" xfId="10455"/>
    <cellStyle name="Обычный 3 2 5 2 2 4" xfId="3415"/>
    <cellStyle name="Обычный 3 2 5 2 2 4 2" xfId="7639"/>
    <cellStyle name="Обычный 3 2 5 2 2 4 2 2" xfId="16087"/>
    <cellStyle name="Обычный 3 2 5 2 2 4 3" xfId="11863"/>
    <cellStyle name="Обычный 3 2 5 2 2 5" xfId="4823"/>
    <cellStyle name="Обычный 3 2 5 2 2 5 2" xfId="13271"/>
    <cellStyle name="Обычный 3 2 5 2 2 6" xfId="9047"/>
    <cellStyle name="Обычный 3 2 5 2 3" xfId="950"/>
    <cellStyle name="Обычный 3 2 5 2 3 2" xfId="2359"/>
    <cellStyle name="Обычный 3 2 5 2 3 2 2" xfId="6583"/>
    <cellStyle name="Обычный 3 2 5 2 3 2 2 2" xfId="15031"/>
    <cellStyle name="Обычный 3 2 5 2 3 2 3" xfId="10807"/>
    <cellStyle name="Обычный 3 2 5 2 3 3" xfId="3767"/>
    <cellStyle name="Обычный 3 2 5 2 3 3 2" xfId="7991"/>
    <cellStyle name="Обычный 3 2 5 2 3 3 2 2" xfId="16439"/>
    <cellStyle name="Обычный 3 2 5 2 3 3 3" xfId="12215"/>
    <cellStyle name="Обычный 3 2 5 2 3 4" xfId="5175"/>
    <cellStyle name="Обычный 3 2 5 2 3 4 2" xfId="13623"/>
    <cellStyle name="Обычный 3 2 5 2 3 5" xfId="9399"/>
    <cellStyle name="Обычный 3 2 5 2 4" xfId="1655"/>
    <cellStyle name="Обычный 3 2 5 2 4 2" xfId="5879"/>
    <cellStyle name="Обычный 3 2 5 2 4 2 2" xfId="14327"/>
    <cellStyle name="Обычный 3 2 5 2 4 3" xfId="10103"/>
    <cellStyle name="Обычный 3 2 5 2 5" xfId="3063"/>
    <cellStyle name="Обычный 3 2 5 2 5 2" xfId="7287"/>
    <cellStyle name="Обычный 3 2 5 2 5 2 2" xfId="15735"/>
    <cellStyle name="Обычный 3 2 5 2 5 3" xfId="11511"/>
    <cellStyle name="Обычный 3 2 5 2 6" xfId="4471"/>
    <cellStyle name="Обычный 3 2 5 2 6 2" xfId="12919"/>
    <cellStyle name="Обычный 3 2 5 2 7" xfId="8695"/>
    <cellStyle name="Обычный 3 2 5 3" xfId="570"/>
    <cellStyle name="Обычный 3 2 5 3 2" xfId="1301"/>
    <cellStyle name="Обычный 3 2 5 3 2 2" xfId="2710"/>
    <cellStyle name="Обычный 3 2 5 3 2 2 2" xfId="6934"/>
    <cellStyle name="Обычный 3 2 5 3 2 2 2 2" xfId="15382"/>
    <cellStyle name="Обычный 3 2 5 3 2 2 3" xfId="11158"/>
    <cellStyle name="Обычный 3 2 5 3 2 3" xfId="4118"/>
    <cellStyle name="Обычный 3 2 5 3 2 3 2" xfId="8342"/>
    <cellStyle name="Обычный 3 2 5 3 2 3 2 2" xfId="16790"/>
    <cellStyle name="Обычный 3 2 5 3 2 3 3" xfId="12566"/>
    <cellStyle name="Обычный 3 2 5 3 2 4" xfId="5526"/>
    <cellStyle name="Обычный 3 2 5 3 2 4 2" xfId="13974"/>
    <cellStyle name="Обычный 3 2 5 3 2 5" xfId="9750"/>
    <cellStyle name="Обычный 3 2 5 3 3" xfId="2006"/>
    <cellStyle name="Обычный 3 2 5 3 3 2" xfId="6230"/>
    <cellStyle name="Обычный 3 2 5 3 3 2 2" xfId="14678"/>
    <cellStyle name="Обычный 3 2 5 3 3 3" xfId="10454"/>
    <cellStyle name="Обычный 3 2 5 3 4" xfId="3414"/>
    <cellStyle name="Обычный 3 2 5 3 4 2" xfId="7638"/>
    <cellStyle name="Обычный 3 2 5 3 4 2 2" xfId="16086"/>
    <cellStyle name="Обычный 3 2 5 3 4 3" xfId="11862"/>
    <cellStyle name="Обычный 3 2 5 3 5" xfId="4822"/>
    <cellStyle name="Обычный 3 2 5 3 5 2" xfId="13270"/>
    <cellStyle name="Обычный 3 2 5 3 6" xfId="9046"/>
    <cellStyle name="Обычный 3 2 5 4" xfId="949"/>
    <cellStyle name="Обычный 3 2 5 4 2" xfId="2358"/>
    <cellStyle name="Обычный 3 2 5 4 2 2" xfId="6582"/>
    <cellStyle name="Обычный 3 2 5 4 2 2 2" xfId="15030"/>
    <cellStyle name="Обычный 3 2 5 4 2 3" xfId="10806"/>
    <cellStyle name="Обычный 3 2 5 4 3" xfId="3766"/>
    <cellStyle name="Обычный 3 2 5 4 3 2" xfId="7990"/>
    <cellStyle name="Обычный 3 2 5 4 3 2 2" xfId="16438"/>
    <cellStyle name="Обычный 3 2 5 4 3 3" xfId="12214"/>
    <cellStyle name="Обычный 3 2 5 4 4" xfId="5174"/>
    <cellStyle name="Обычный 3 2 5 4 4 2" xfId="13622"/>
    <cellStyle name="Обычный 3 2 5 4 5" xfId="9398"/>
    <cellStyle name="Обычный 3 2 5 5" xfId="1654"/>
    <cellStyle name="Обычный 3 2 5 5 2" xfId="5878"/>
    <cellStyle name="Обычный 3 2 5 5 2 2" xfId="14326"/>
    <cellStyle name="Обычный 3 2 5 5 3" xfId="10102"/>
    <cellStyle name="Обычный 3 2 5 6" xfId="3062"/>
    <cellStyle name="Обычный 3 2 5 6 2" xfId="7286"/>
    <cellStyle name="Обычный 3 2 5 6 2 2" xfId="15734"/>
    <cellStyle name="Обычный 3 2 5 6 3" xfId="11510"/>
    <cellStyle name="Обычный 3 2 5 7" xfId="4470"/>
    <cellStyle name="Обычный 3 2 5 7 2" xfId="12918"/>
    <cellStyle name="Обычный 3 2 5 8" xfId="8694"/>
    <cellStyle name="Обычный 3 2 6" xfId="163"/>
    <cellStyle name="Обычный 3 2 6 2" xfId="572"/>
    <cellStyle name="Обычный 3 2 6 2 2" xfId="1303"/>
    <cellStyle name="Обычный 3 2 6 2 2 2" xfId="2712"/>
    <cellStyle name="Обычный 3 2 6 2 2 2 2" xfId="6936"/>
    <cellStyle name="Обычный 3 2 6 2 2 2 2 2" xfId="15384"/>
    <cellStyle name="Обычный 3 2 6 2 2 2 3" xfId="11160"/>
    <cellStyle name="Обычный 3 2 6 2 2 3" xfId="4120"/>
    <cellStyle name="Обычный 3 2 6 2 2 3 2" xfId="8344"/>
    <cellStyle name="Обычный 3 2 6 2 2 3 2 2" xfId="16792"/>
    <cellStyle name="Обычный 3 2 6 2 2 3 3" xfId="12568"/>
    <cellStyle name="Обычный 3 2 6 2 2 4" xfId="5528"/>
    <cellStyle name="Обычный 3 2 6 2 2 4 2" xfId="13976"/>
    <cellStyle name="Обычный 3 2 6 2 2 5" xfId="9752"/>
    <cellStyle name="Обычный 3 2 6 2 3" xfId="2008"/>
    <cellStyle name="Обычный 3 2 6 2 3 2" xfId="6232"/>
    <cellStyle name="Обычный 3 2 6 2 3 2 2" xfId="14680"/>
    <cellStyle name="Обычный 3 2 6 2 3 3" xfId="10456"/>
    <cellStyle name="Обычный 3 2 6 2 4" xfId="3416"/>
    <cellStyle name="Обычный 3 2 6 2 4 2" xfId="7640"/>
    <cellStyle name="Обычный 3 2 6 2 4 2 2" xfId="16088"/>
    <cellStyle name="Обычный 3 2 6 2 4 3" xfId="11864"/>
    <cellStyle name="Обычный 3 2 6 2 5" xfId="4824"/>
    <cellStyle name="Обычный 3 2 6 2 5 2" xfId="13272"/>
    <cellStyle name="Обычный 3 2 6 2 6" xfId="9048"/>
    <cellStyle name="Обычный 3 2 6 3" xfId="951"/>
    <cellStyle name="Обычный 3 2 6 3 2" xfId="2360"/>
    <cellStyle name="Обычный 3 2 6 3 2 2" xfId="6584"/>
    <cellStyle name="Обычный 3 2 6 3 2 2 2" xfId="15032"/>
    <cellStyle name="Обычный 3 2 6 3 2 3" xfId="10808"/>
    <cellStyle name="Обычный 3 2 6 3 3" xfId="3768"/>
    <cellStyle name="Обычный 3 2 6 3 3 2" xfId="7992"/>
    <cellStyle name="Обычный 3 2 6 3 3 2 2" xfId="16440"/>
    <cellStyle name="Обычный 3 2 6 3 3 3" xfId="12216"/>
    <cellStyle name="Обычный 3 2 6 3 4" xfId="5176"/>
    <cellStyle name="Обычный 3 2 6 3 4 2" xfId="13624"/>
    <cellStyle name="Обычный 3 2 6 3 5" xfId="9400"/>
    <cellStyle name="Обычный 3 2 6 4" xfId="1656"/>
    <cellStyle name="Обычный 3 2 6 4 2" xfId="5880"/>
    <cellStyle name="Обычный 3 2 6 4 2 2" xfId="14328"/>
    <cellStyle name="Обычный 3 2 6 4 3" xfId="10104"/>
    <cellStyle name="Обычный 3 2 6 5" xfId="3064"/>
    <cellStyle name="Обычный 3 2 6 5 2" xfId="7288"/>
    <cellStyle name="Обычный 3 2 6 5 2 2" xfId="15736"/>
    <cellStyle name="Обычный 3 2 6 5 3" xfId="11512"/>
    <cellStyle name="Обычный 3 2 6 6" xfId="4472"/>
    <cellStyle name="Обычный 3 2 6 6 2" xfId="12920"/>
    <cellStyle name="Обычный 3 2 6 7" xfId="8696"/>
    <cellStyle name="Обычный 3 2 7" xfId="541"/>
    <cellStyle name="Обычный 3 2 7 2" xfId="1272"/>
    <cellStyle name="Обычный 3 2 7 2 2" xfId="2681"/>
    <cellStyle name="Обычный 3 2 7 2 2 2" xfId="6905"/>
    <cellStyle name="Обычный 3 2 7 2 2 2 2" xfId="15353"/>
    <cellStyle name="Обычный 3 2 7 2 2 3" xfId="11129"/>
    <cellStyle name="Обычный 3 2 7 2 3" xfId="4089"/>
    <cellStyle name="Обычный 3 2 7 2 3 2" xfId="8313"/>
    <cellStyle name="Обычный 3 2 7 2 3 2 2" xfId="16761"/>
    <cellStyle name="Обычный 3 2 7 2 3 3" xfId="12537"/>
    <cellStyle name="Обычный 3 2 7 2 4" xfId="5497"/>
    <cellStyle name="Обычный 3 2 7 2 4 2" xfId="13945"/>
    <cellStyle name="Обычный 3 2 7 2 5" xfId="9721"/>
    <cellStyle name="Обычный 3 2 7 3" xfId="1977"/>
    <cellStyle name="Обычный 3 2 7 3 2" xfId="6201"/>
    <cellStyle name="Обычный 3 2 7 3 2 2" xfId="14649"/>
    <cellStyle name="Обычный 3 2 7 3 3" xfId="10425"/>
    <cellStyle name="Обычный 3 2 7 4" xfId="3385"/>
    <cellStyle name="Обычный 3 2 7 4 2" xfId="7609"/>
    <cellStyle name="Обычный 3 2 7 4 2 2" xfId="16057"/>
    <cellStyle name="Обычный 3 2 7 4 3" xfId="11833"/>
    <cellStyle name="Обычный 3 2 7 5" xfId="4793"/>
    <cellStyle name="Обычный 3 2 7 5 2" xfId="13241"/>
    <cellStyle name="Обычный 3 2 7 6" xfId="9017"/>
    <cellStyle name="Обычный 3 2 8" xfId="920"/>
    <cellStyle name="Обычный 3 2 8 2" xfId="2329"/>
    <cellStyle name="Обычный 3 2 8 2 2" xfId="6553"/>
    <cellStyle name="Обычный 3 2 8 2 2 2" xfId="15001"/>
    <cellStyle name="Обычный 3 2 8 2 3" xfId="10777"/>
    <cellStyle name="Обычный 3 2 8 3" xfId="3737"/>
    <cellStyle name="Обычный 3 2 8 3 2" xfId="7961"/>
    <cellStyle name="Обычный 3 2 8 3 2 2" xfId="16409"/>
    <cellStyle name="Обычный 3 2 8 3 3" xfId="12185"/>
    <cellStyle name="Обычный 3 2 8 4" xfId="5145"/>
    <cellStyle name="Обычный 3 2 8 4 2" xfId="13593"/>
    <cellStyle name="Обычный 3 2 8 5" xfId="9369"/>
    <cellStyle name="Обычный 3 2 9" xfId="1625"/>
    <cellStyle name="Обычный 3 2 9 2" xfId="5849"/>
    <cellStyle name="Обычный 3 2 9 2 2" xfId="14297"/>
    <cellStyle name="Обычный 3 2 9 3" xfId="10073"/>
    <cellStyle name="Обычный 3 2_Отчет за 2015 год" xfId="164"/>
    <cellStyle name="Обычный 3 3" xfId="165"/>
    <cellStyle name="Обычный 3 3 10" xfId="3065"/>
    <cellStyle name="Обычный 3 3 10 2" xfId="7289"/>
    <cellStyle name="Обычный 3 3 10 2 2" xfId="15737"/>
    <cellStyle name="Обычный 3 3 10 3" xfId="11513"/>
    <cellStyle name="Обычный 3 3 11" xfId="4473"/>
    <cellStyle name="Обычный 3 3 11 2" xfId="12921"/>
    <cellStyle name="Обычный 3 3 12" xfId="8697"/>
    <cellStyle name="Обычный 3 3 2" xfId="166"/>
    <cellStyle name="Обычный 3 3 2 10" xfId="4474"/>
    <cellStyle name="Обычный 3 3 2 10 2" xfId="12922"/>
    <cellStyle name="Обычный 3 3 2 11" xfId="8698"/>
    <cellStyle name="Обычный 3 3 2 2" xfId="167"/>
    <cellStyle name="Обычный 3 3 2 2 10" xfId="8699"/>
    <cellStyle name="Обычный 3 3 2 2 2" xfId="168"/>
    <cellStyle name="Обычный 3 3 2 2 2 2" xfId="169"/>
    <cellStyle name="Обычный 3 3 2 2 2 2 2" xfId="170"/>
    <cellStyle name="Обычный 3 3 2 2 2 2 2 2" xfId="578"/>
    <cellStyle name="Обычный 3 3 2 2 2 2 2 2 2" xfId="1309"/>
    <cellStyle name="Обычный 3 3 2 2 2 2 2 2 2 2" xfId="2718"/>
    <cellStyle name="Обычный 3 3 2 2 2 2 2 2 2 2 2" xfId="6942"/>
    <cellStyle name="Обычный 3 3 2 2 2 2 2 2 2 2 2 2" xfId="15390"/>
    <cellStyle name="Обычный 3 3 2 2 2 2 2 2 2 2 3" xfId="11166"/>
    <cellStyle name="Обычный 3 3 2 2 2 2 2 2 2 3" xfId="4126"/>
    <cellStyle name="Обычный 3 3 2 2 2 2 2 2 2 3 2" xfId="8350"/>
    <cellStyle name="Обычный 3 3 2 2 2 2 2 2 2 3 2 2" xfId="16798"/>
    <cellStyle name="Обычный 3 3 2 2 2 2 2 2 2 3 3" xfId="12574"/>
    <cellStyle name="Обычный 3 3 2 2 2 2 2 2 2 4" xfId="5534"/>
    <cellStyle name="Обычный 3 3 2 2 2 2 2 2 2 4 2" xfId="13982"/>
    <cellStyle name="Обычный 3 3 2 2 2 2 2 2 2 5" xfId="9758"/>
    <cellStyle name="Обычный 3 3 2 2 2 2 2 2 3" xfId="2014"/>
    <cellStyle name="Обычный 3 3 2 2 2 2 2 2 3 2" xfId="6238"/>
    <cellStyle name="Обычный 3 3 2 2 2 2 2 2 3 2 2" xfId="14686"/>
    <cellStyle name="Обычный 3 3 2 2 2 2 2 2 3 3" xfId="10462"/>
    <cellStyle name="Обычный 3 3 2 2 2 2 2 2 4" xfId="3422"/>
    <cellStyle name="Обычный 3 3 2 2 2 2 2 2 4 2" xfId="7646"/>
    <cellStyle name="Обычный 3 3 2 2 2 2 2 2 4 2 2" xfId="16094"/>
    <cellStyle name="Обычный 3 3 2 2 2 2 2 2 4 3" xfId="11870"/>
    <cellStyle name="Обычный 3 3 2 2 2 2 2 2 5" xfId="4830"/>
    <cellStyle name="Обычный 3 3 2 2 2 2 2 2 5 2" xfId="13278"/>
    <cellStyle name="Обычный 3 3 2 2 2 2 2 2 6" xfId="9054"/>
    <cellStyle name="Обычный 3 3 2 2 2 2 2 3" xfId="957"/>
    <cellStyle name="Обычный 3 3 2 2 2 2 2 3 2" xfId="2366"/>
    <cellStyle name="Обычный 3 3 2 2 2 2 2 3 2 2" xfId="6590"/>
    <cellStyle name="Обычный 3 3 2 2 2 2 2 3 2 2 2" xfId="15038"/>
    <cellStyle name="Обычный 3 3 2 2 2 2 2 3 2 3" xfId="10814"/>
    <cellStyle name="Обычный 3 3 2 2 2 2 2 3 3" xfId="3774"/>
    <cellStyle name="Обычный 3 3 2 2 2 2 2 3 3 2" xfId="7998"/>
    <cellStyle name="Обычный 3 3 2 2 2 2 2 3 3 2 2" xfId="16446"/>
    <cellStyle name="Обычный 3 3 2 2 2 2 2 3 3 3" xfId="12222"/>
    <cellStyle name="Обычный 3 3 2 2 2 2 2 3 4" xfId="5182"/>
    <cellStyle name="Обычный 3 3 2 2 2 2 2 3 4 2" xfId="13630"/>
    <cellStyle name="Обычный 3 3 2 2 2 2 2 3 5" xfId="9406"/>
    <cellStyle name="Обычный 3 3 2 2 2 2 2 4" xfId="1662"/>
    <cellStyle name="Обычный 3 3 2 2 2 2 2 4 2" xfId="5886"/>
    <cellStyle name="Обычный 3 3 2 2 2 2 2 4 2 2" xfId="14334"/>
    <cellStyle name="Обычный 3 3 2 2 2 2 2 4 3" xfId="10110"/>
    <cellStyle name="Обычный 3 3 2 2 2 2 2 5" xfId="3070"/>
    <cellStyle name="Обычный 3 3 2 2 2 2 2 5 2" xfId="7294"/>
    <cellStyle name="Обычный 3 3 2 2 2 2 2 5 2 2" xfId="15742"/>
    <cellStyle name="Обычный 3 3 2 2 2 2 2 5 3" xfId="11518"/>
    <cellStyle name="Обычный 3 3 2 2 2 2 2 6" xfId="4478"/>
    <cellStyle name="Обычный 3 3 2 2 2 2 2 6 2" xfId="12926"/>
    <cellStyle name="Обычный 3 3 2 2 2 2 2 7" xfId="8702"/>
    <cellStyle name="Обычный 3 3 2 2 2 2 3" xfId="577"/>
    <cellStyle name="Обычный 3 3 2 2 2 2 3 2" xfId="1308"/>
    <cellStyle name="Обычный 3 3 2 2 2 2 3 2 2" xfId="2717"/>
    <cellStyle name="Обычный 3 3 2 2 2 2 3 2 2 2" xfId="6941"/>
    <cellStyle name="Обычный 3 3 2 2 2 2 3 2 2 2 2" xfId="15389"/>
    <cellStyle name="Обычный 3 3 2 2 2 2 3 2 2 3" xfId="11165"/>
    <cellStyle name="Обычный 3 3 2 2 2 2 3 2 3" xfId="4125"/>
    <cellStyle name="Обычный 3 3 2 2 2 2 3 2 3 2" xfId="8349"/>
    <cellStyle name="Обычный 3 3 2 2 2 2 3 2 3 2 2" xfId="16797"/>
    <cellStyle name="Обычный 3 3 2 2 2 2 3 2 3 3" xfId="12573"/>
    <cellStyle name="Обычный 3 3 2 2 2 2 3 2 4" xfId="5533"/>
    <cellStyle name="Обычный 3 3 2 2 2 2 3 2 4 2" xfId="13981"/>
    <cellStyle name="Обычный 3 3 2 2 2 2 3 2 5" xfId="9757"/>
    <cellStyle name="Обычный 3 3 2 2 2 2 3 3" xfId="2013"/>
    <cellStyle name="Обычный 3 3 2 2 2 2 3 3 2" xfId="6237"/>
    <cellStyle name="Обычный 3 3 2 2 2 2 3 3 2 2" xfId="14685"/>
    <cellStyle name="Обычный 3 3 2 2 2 2 3 3 3" xfId="10461"/>
    <cellStyle name="Обычный 3 3 2 2 2 2 3 4" xfId="3421"/>
    <cellStyle name="Обычный 3 3 2 2 2 2 3 4 2" xfId="7645"/>
    <cellStyle name="Обычный 3 3 2 2 2 2 3 4 2 2" xfId="16093"/>
    <cellStyle name="Обычный 3 3 2 2 2 2 3 4 3" xfId="11869"/>
    <cellStyle name="Обычный 3 3 2 2 2 2 3 5" xfId="4829"/>
    <cellStyle name="Обычный 3 3 2 2 2 2 3 5 2" xfId="13277"/>
    <cellStyle name="Обычный 3 3 2 2 2 2 3 6" xfId="9053"/>
    <cellStyle name="Обычный 3 3 2 2 2 2 4" xfId="956"/>
    <cellStyle name="Обычный 3 3 2 2 2 2 4 2" xfId="2365"/>
    <cellStyle name="Обычный 3 3 2 2 2 2 4 2 2" xfId="6589"/>
    <cellStyle name="Обычный 3 3 2 2 2 2 4 2 2 2" xfId="15037"/>
    <cellStyle name="Обычный 3 3 2 2 2 2 4 2 3" xfId="10813"/>
    <cellStyle name="Обычный 3 3 2 2 2 2 4 3" xfId="3773"/>
    <cellStyle name="Обычный 3 3 2 2 2 2 4 3 2" xfId="7997"/>
    <cellStyle name="Обычный 3 3 2 2 2 2 4 3 2 2" xfId="16445"/>
    <cellStyle name="Обычный 3 3 2 2 2 2 4 3 3" xfId="12221"/>
    <cellStyle name="Обычный 3 3 2 2 2 2 4 4" xfId="5181"/>
    <cellStyle name="Обычный 3 3 2 2 2 2 4 4 2" xfId="13629"/>
    <cellStyle name="Обычный 3 3 2 2 2 2 4 5" xfId="9405"/>
    <cellStyle name="Обычный 3 3 2 2 2 2 5" xfId="1661"/>
    <cellStyle name="Обычный 3 3 2 2 2 2 5 2" xfId="5885"/>
    <cellStyle name="Обычный 3 3 2 2 2 2 5 2 2" xfId="14333"/>
    <cellStyle name="Обычный 3 3 2 2 2 2 5 3" xfId="10109"/>
    <cellStyle name="Обычный 3 3 2 2 2 2 6" xfId="3069"/>
    <cellStyle name="Обычный 3 3 2 2 2 2 6 2" xfId="7293"/>
    <cellStyle name="Обычный 3 3 2 2 2 2 6 2 2" xfId="15741"/>
    <cellStyle name="Обычный 3 3 2 2 2 2 6 3" xfId="11517"/>
    <cellStyle name="Обычный 3 3 2 2 2 2 7" xfId="4477"/>
    <cellStyle name="Обычный 3 3 2 2 2 2 7 2" xfId="12925"/>
    <cellStyle name="Обычный 3 3 2 2 2 2 8" xfId="8701"/>
    <cellStyle name="Обычный 3 3 2 2 2 3" xfId="171"/>
    <cellStyle name="Обычный 3 3 2 2 2 3 2" xfId="579"/>
    <cellStyle name="Обычный 3 3 2 2 2 3 2 2" xfId="1310"/>
    <cellStyle name="Обычный 3 3 2 2 2 3 2 2 2" xfId="2719"/>
    <cellStyle name="Обычный 3 3 2 2 2 3 2 2 2 2" xfId="6943"/>
    <cellStyle name="Обычный 3 3 2 2 2 3 2 2 2 2 2" xfId="15391"/>
    <cellStyle name="Обычный 3 3 2 2 2 3 2 2 2 3" xfId="11167"/>
    <cellStyle name="Обычный 3 3 2 2 2 3 2 2 3" xfId="4127"/>
    <cellStyle name="Обычный 3 3 2 2 2 3 2 2 3 2" xfId="8351"/>
    <cellStyle name="Обычный 3 3 2 2 2 3 2 2 3 2 2" xfId="16799"/>
    <cellStyle name="Обычный 3 3 2 2 2 3 2 2 3 3" xfId="12575"/>
    <cellStyle name="Обычный 3 3 2 2 2 3 2 2 4" xfId="5535"/>
    <cellStyle name="Обычный 3 3 2 2 2 3 2 2 4 2" xfId="13983"/>
    <cellStyle name="Обычный 3 3 2 2 2 3 2 2 5" xfId="9759"/>
    <cellStyle name="Обычный 3 3 2 2 2 3 2 3" xfId="2015"/>
    <cellStyle name="Обычный 3 3 2 2 2 3 2 3 2" xfId="6239"/>
    <cellStyle name="Обычный 3 3 2 2 2 3 2 3 2 2" xfId="14687"/>
    <cellStyle name="Обычный 3 3 2 2 2 3 2 3 3" xfId="10463"/>
    <cellStyle name="Обычный 3 3 2 2 2 3 2 4" xfId="3423"/>
    <cellStyle name="Обычный 3 3 2 2 2 3 2 4 2" xfId="7647"/>
    <cellStyle name="Обычный 3 3 2 2 2 3 2 4 2 2" xfId="16095"/>
    <cellStyle name="Обычный 3 3 2 2 2 3 2 4 3" xfId="11871"/>
    <cellStyle name="Обычный 3 3 2 2 2 3 2 5" xfId="4831"/>
    <cellStyle name="Обычный 3 3 2 2 2 3 2 5 2" xfId="13279"/>
    <cellStyle name="Обычный 3 3 2 2 2 3 2 6" xfId="9055"/>
    <cellStyle name="Обычный 3 3 2 2 2 3 3" xfId="958"/>
    <cellStyle name="Обычный 3 3 2 2 2 3 3 2" xfId="2367"/>
    <cellStyle name="Обычный 3 3 2 2 2 3 3 2 2" xfId="6591"/>
    <cellStyle name="Обычный 3 3 2 2 2 3 3 2 2 2" xfId="15039"/>
    <cellStyle name="Обычный 3 3 2 2 2 3 3 2 3" xfId="10815"/>
    <cellStyle name="Обычный 3 3 2 2 2 3 3 3" xfId="3775"/>
    <cellStyle name="Обычный 3 3 2 2 2 3 3 3 2" xfId="7999"/>
    <cellStyle name="Обычный 3 3 2 2 2 3 3 3 2 2" xfId="16447"/>
    <cellStyle name="Обычный 3 3 2 2 2 3 3 3 3" xfId="12223"/>
    <cellStyle name="Обычный 3 3 2 2 2 3 3 4" xfId="5183"/>
    <cellStyle name="Обычный 3 3 2 2 2 3 3 4 2" xfId="13631"/>
    <cellStyle name="Обычный 3 3 2 2 2 3 3 5" xfId="9407"/>
    <cellStyle name="Обычный 3 3 2 2 2 3 4" xfId="1663"/>
    <cellStyle name="Обычный 3 3 2 2 2 3 4 2" xfId="5887"/>
    <cellStyle name="Обычный 3 3 2 2 2 3 4 2 2" xfId="14335"/>
    <cellStyle name="Обычный 3 3 2 2 2 3 4 3" xfId="10111"/>
    <cellStyle name="Обычный 3 3 2 2 2 3 5" xfId="3071"/>
    <cellStyle name="Обычный 3 3 2 2 2 3 5 2" xfId="7295"/>
    <cellStyle name="Обычный 3 3 2 2 2 3 5 2 2" xfId="15743"/>
    <cellStyle name="Обычный 3 3 2 2 2 3 5 3" xfId="11519"/>
    <cellStyle name="Обычный 3 3 2 2 2 3 6" xfId="4479"/>
    <cellStyle name="Обычный 3 3 2 2 2 3 6 2" xfId="12927"/>
    <cellStyle name="Обычный 3 3 2 2 2 3 7" xfId="8703"/>
    <cellStyle name="Обычный 3 3 2 2 2 4" xfId="576"/>
    <cellStyle name="Обычный 3 3 2 2 2 4 2" xfId="1307"/>
    <cellStyle name="Обычный 3 3 2 2 2 4 2 2" xfId="2716"/>
    <cellStyle name="Обычный 3 3 2 2 2 4 2 2 2" xfId="6940"/>
    <cellStyle name="Обычный 3 3 2 2 2 4 2 2 2 2" xfId="15388"/>
    <cellStyle name="Обычный 3 3 2 2 2 4 2 2 3" xfId="11164"/>
    <cellStyle name="Обычный 3 3 2 2 2 4 2 3" xfId="4124"/>
    <cellStyle name="Обычный 3 3 2 2 2 4 2 3 2" xfId="8348"/>
    <cellStyle name="Обычный 3 3 2 2 2 4 2 3 2 2" xfId="16796"/>
    <cellStyle name="Обычный 3 3 2 2 2 4 2 3 3" xfId="12572"/>
    <cellStyle name="Обычный 3 3 2 2 2 4 2 4" xfId="5532"/>
    <cellStyle name="Обычный 3 3 2 2 2 4 2 4 2" xfId="13980"/>
    <cellStyle name="Обычный 3 3 2 2 2 4 2 5" xfId="9756"/>
    <cellStyle name="Обычный 3 3 2 2 2 4 3" xfId="2012"/>
    <cellStyle name="Обычный 3 3 2 2 2 4 3 2" xfId="6236"/>
    <cellStyle name="Обычный 3 3 2 2 2 4 3 2 2" xfId="14684"/>
    <cellStyle name="Обычный 3 3 2 2 2 4 3 3" xfId="10460"/>
    <cellStyle name="Обычный 3 3 2 2 2 4 4" xfId="3420"/>
    <cellStyle name="Обычный 3 3 2 2 2 4 4 2" xfId="7644"/>
    <cellStyle name="Обычный 3 3 2 2 2 4 4 2 2" xfId="16092"/>
    <cellStyle name="Обычный 3 3 2 2 2 4 4 3" xfId="11868"/>
    <cellStyle name="Обычный 3 3 2 2 2 4 5" xfId="4828"/>
    <cellStyle name="Обычный 3 3 2 2 2 4 5 2" xfId="13276"/>
    <cellStyle name="Обычный 3 3 2 2 2 4 6" xfId="9052"/>
    <cellStyle name="Обычный 3 3 2 2 2 5" xfId="955"/>
    <cellStyle name="Обычный 3 3 2 2 2 5 2" xfId="2364"/>
    <cellStyle name="Обычный 3 3 2 2 2 5 2 2" xfId="6588"/>
    <cellStyle name="Обычный 3 3 2 2 2 5 2 2 2" xfId="15036"/>
    <cellStyle name="Обычный 3 3 2 2 2 5 2 3" xfId="10812"/>
    <cellStyle name="Обычный 3 3 2 2 2 5 3" xfId="3772"/>
    <cellStyle name="Обычный 3 3 2 2 2 5 3 2" xfId="7996"/>
    <cellStyle name="Обычный 3 3 2 2 2 5 3 2 2" xfId="16444"/>
    <cellStyle name="Обычный 3 3 2 2 2 5 3 3" xfId="12220"/>
    <cellStyle name="Обычный 3 3 2 2 2 5 4" xfId="5180"/>
    <cellStyle name="Обычный 3 3 2 2 2 5 4 2" xfId="13628"/>
    <cellStyle name="Обычный 3 3 2 2 2 5 5" xfId="9404"/>
    <cellStyle name="Обычный 3 3 2 2 2 6" xfId="1660"/>
    <cellStyle name="Обычный 3 3 2 2 2 6 2" xfId="5884"/>
    <cellStyle name="Обычный 3 3 2 2 2 6 2 2" xfId="14332"/>
    <cellStyle name="Обычный 3 3 2 2 2 6 3" xfId="10108"/>
    <cellStyle name="Обычный 3 3 2 2 2 7" xfId="3068"/>
    <cellStyle name="Обычный 3 3 2 2 2 7 2" xfId="7292"/>
    <cellStyle name="Обычный 3 3 2 2 2 7 2 2" xfId="15740"/>
    <cellStyle name="Обычный 3 3 2 2 2 7 3" xfId="11516"/>
    <cellStyle name="Обычный 3 3 2 2 2 8" xfId="4476"/>
    <cellStyle name="Обычный 3 3 2 2 2 8 2" xfId="12924"/>
    <cellStyle name="Обычный 3 3 2 2 2 9" xfId="8700"/>
    <cellStyle name="Обычный 3 3 2 2 3" xfId="172"/>
    <cellStyle name="Обычный 3 3 2 2 3 2" xfId="173"/>
    <cellStyle name="Обычный 3 3 2 2 3 2 2" xfId="581"/>
    <cellStyle name="Обычный 3 3 2 2 3 2 2 2" xfId="1312"/>
    <cellStyle name="Обычный 3 3 2 2 3 2 2 2 2" xfId="2721"/>
    <cellStyle name="Обычный 3 3 2 2 3 2 2 2 2 2" xfId="6945"/>
    <cellStyle name="Обычный 3 3 2 2 3 2 2 2 2 2 2" xfId="15393"/>
    <cellStyle name="Обычный 3 3 2 2 3 2 2 2 2 3" xfId="11169"/>
    <cellStyle name="Обычный 3 3 2 2 3 2 2 2 3" xfId="4129"/>
    <cellStyle name="Обычный 3 3 2 2 3 2 2 2 3 2" xfId="8353"/>
    <cellStyle name="Обычный 3 3 2 2 3 2 2 2 3 2 2" xfId="16801"/>
    <cellStyle name="Обычный 3 3 2 2 3 2 2 2 3 3" xfId="12577"/>
    <cellStyle name="Обычный 3 3 2 2 3 2 2 2 4" xfId="5537"/>
    <cellStyle name="Обычный 3 3 2 2 3 2 2 2 4 2" xfId="13985"/>
    <cellStyle name="Обычный 3 3 2 2 3 2 2 2 5" xfId="9761"/>
    <cellStyle name="Обычный 3 3 2 2 3 2 2 3" xfId="2017"/>
    <cellStyle name="Обычный 3 3 2 2 3 2 2 3 2" xfId="6241"/>
    <cellStyle name="Обычный 3 3 2 2 3 2 2 3 2 2" xfId="14689"/>
    <cellStyle name="Обычный 3 3 2 2 3 2 2 3 3" xfId="10465"/>
    <cellStyle name="Обычный 3 3 2 2 3 2 2 4" xfId="3425"/>
    <cellStyle name="Обычный 3 3 2 2 3 2 2 4 2" xfId="7649"/>
    <cellStyle name="Обычный 3 3 2 2 3 2 2 4 2 2" xfId="16097"/>
    <cellStyle name="Обычный 3 3 2 2 3 2 2 4 3" xfId="11873"/>
    <cellStyle name="Обычный 3 3 2 2 3 2 2 5" xfId="4833"/>
    <cellStyle name="Обычный 3 3 2 2 3 2 2 5 2" xfId="13281"/>
    <cellStyle name="Обычный 3 3 2 2 3 2 2 6" xfId="9057"/>
    <cellStyle name="Обычный 3 3 2 2 3 2 3" xfId="960"/>
    <cellStyle name="Обычный 3 3 2 2 3 2 3 2" xfId="2369"/>
    <cellStyle name="Обычный 3 3 2 2 3 2 3 2 2" xfId="6593"/>
    <cellStyle name="Обычный 3 3 2 2 3 2 3 2 2 2" xfId="15041"/>
    <cellStyle name="Обычный 3 3 2 2 3 2 3 2 3" xfId="10817"/>
    <cellStyle name="Обычный 3 3 2 2 3 2 3 3" xfId="3777"/>
    <cellStyle name="Обычный 3 3 2 2 3 2 3 3 2" xfId="8001"/>
    <cellStyle name="Обычный 3 3 2 2 3 2 3 3 2 2" xfId="16449"/>
    <cellStyle name="Обычный 3 3 2 2 3 2 3 3 3" xfId="12225"/>
    <cellStyle name="Обычный 3 3 2 2 3 2 3 4" xfId="5185"/>
    <cellStyle name="Обычный 3 3 2 2 3 2 3 4 2" xfId="13633"/>
    <cellStyle name="Обычный 3 3 2 2 3 2 3 5" xfId="9409"/>
    <cellStyle name="Обычный 3 3 2 2 3 2 4" xfId="1665"/>
    <cellStyle name="Обычный 3 3 2 2 3 2 4 2" xfId="5889"/>
    <cellStyle name="Обычный 3 3 2 2 3 2 4 2 2" xfId="14337"/>
    <cellStyle name="Обычный 3 3 2 2 3 2 4 3" xfId="10113"/>
    <cellStyle name="Обычный 3 3 2 2 3 2 5" xfId="3073"/>
    <cellStyle name="Обычный 3 3 2 2 3 2 5 2" xfId="7297"/>
    <cellStyle name="Обычный 3 3 2 2 3 2 5 2 2" xfId="15745"/>
    <cellStyle name="Обычный 3 3 2 2 3 2 5 3" xfId="11521"/>
    <cellStyle name="Обычный 3 3 2 2 3 2 6" xfId="4481"/>
    <cellStyle name="Обычный 3 3 2 2 3 2 6 2" xfId="12929"/>
    <cellStyle name="Обычный 3 3 2 2 3 2 7" xfId="8705"/>
    <cellStyle name="Обычный 3 3 2 2 3 3" xfId="580"/>
    <cellStyle name="Обычный 3 3 2 2 3 3 2" xfId="1311"/>
    <cellStyle name="Обычный 3 3 2 2 3 3 2 2" xfId="2720"/>
    <cellStyle name="Обычный 3 3 2 2 3 3 2 2 2" xfId="6944"/>
    <cellStyle name="Обычный 3 3 2 2 3 3 2 2 2 2" xfId="15392"/>
    <cellStyle name="Обычный 3 3 2 2 3 3 2 2 3" xfId="11168"/>
    <cellStyle name="Обычный 3 3 2 2 3 3 2 3" xfId="4128"/>
    <cellStyle name="Обычный 3 3 2 2 3 3 2 3 2" xfId="8352"/>
    <cellStyle name="Обычный 3 3 2 2 3 3 2 3 2 2" xfId="16800"/>
    <cellStyle name="Обычный 3 3 2 2 3 3 2 3 3" xfId="12576"/>
    <cellStyle name="Обычный 3 3 2 2 3 3 2 4" xfId="5536"/>
    <cellStyle name="Обычный 3 3 2 2 3 3 2 4 2" xfId="13984"/>
    <cellStyle name="Обычный 3 3 2 2 3 3 2 5" xfId="9760"/>
    <cellStyle name="Обычный 3 3 2 2 3 3 3" xfId="2016"/>
    <cellStyle name="Обычный 3 3 2 2 3 3 3 2" xfId="6240"/>
    <cellStyle name="Обычный 3 3 2 2 3 3 3 2 2" xfId="14688"/>
    <cellStyle name="Обычный 3 3 2 2 3 3 3 3" xfId="10464"/>
    <cellStyle name="Обычный 3 3 2 2 3 3 4" xfId="3424"/>
    <cellStyle name="Обычный 3 3 2 2 3 3 4 2" xfId="7648"/>
    <cellStyle name="Обычный 3 3 2 2 3 3 4 2 2" xfId="16096"/>
    <cellStyle name="Обычный 3 3 2 2 3 3 4 3" xfId="11872"/>
    <cellStyle name="Обычный 3 3 2 2 3 3 5" xfId="4832"/>
    <cellStyle name="Обычный 3 3 2 2 3 3 5 2" xfId="13280"/>
    <cellStyle name="Обычный 3 3 2 2 3 3 6" xfId="9056"/>
    <cellStyle name="Обычный 3 3 2 2 3 4" xfId="959"/>
    <cellStyle name="Обычный 3 3 2 2 3 4 2" xfId="2368"/>
    <cellStyle name="Обычный 3 3 2 2 3 4 2 2" xfId="6592"/>
    <cellStyle name="Обычный 3 3 2 2 3 4 2 2 2" xfId="15040"/>
    <cellStyle name="Обычный 3 3 2 2 3 4 2 3" xfId="10816"/>
    <cellStyle name="Обычный 3 3 2 2 3 4 3" xfId="3776"/>
    <cellStyle name="Обычный 3 3 2 2 3 4 3 2" xfId="8000"/>
    <cellStyle name="Обычный 3 3 2 2 3 4 3 2 2" xfId="16448"/>
    <cellStyle name="Обычный 3 3 2 2 3 4 3 3" xfId="12224"/>
    <cellStyle name="Обычный 3 3 2 2 3 4 4" xfId="5184"/>
    <cellStyle name="Обычный 3 3 2 2 3 4 4 2" xfId="13632"/>
    <cellStyle name="Обычный 3 3 2 2 3 4 5" xfId="9408"/>
    <cellStyle name="Обычный 3 3 2 2 3 5" xfId="1664"/>
    <cellStyle name="Обычный 3 3 2 2 3 5 2" xfId="5888"/>
    <cellStyle name="Обычный 3 3 2 2 3 5 2 2" xfId="14336"/>
    <cellStyle name="Обычный 3 3 2 2 3 5 3" xfId="10112"/>
    <cellStyle name="Обычный 3 3 2 2 3 6" xfId="3072"/>
    <cellStyle name="Обычный 3 3 2 2 3 6 2" xfId="7296"/>
    <cellStyle name="Обычный 3 3 2 2 3 6 2 2" xfId="15744"/>
    <cellStyle name="Обычный 3 3 2 2 3 6 3" xfId="11520"/>
    <cellStyle name="Обычный 3 3 2 2 3 7" xfId="4480"/>
    <cellStyle name="Обычный 3 3 2 2 3 7 2" xfId="12928"/>
    <cellStyle name="Обычный 3 3 2 2 3 8" xfId="8704"/>
    <cellStyle name="Обычный 3 3 2 2 4" xfId="174"/>
    <cellStyle name="Обычный 3 3 2 2 4 2" xfId="582"/>
    <cellStyle name="Обычный 3 3 2 2 4 2 2" xfId="1313"/>
    <cellStyle name="Обычный 3 3 2 2 4 2 2 2" xfId="2722"/>
    <cellStyle name="Обычный 3 3 2 2 4 2 2 2 2" xfId="6946"/>
    <cellStyle name="Обычный 3 3 2 2 4 2 2 2 2 2" xfId="15394"/>
    <cellStyle name="Обычный 3 3 2 2 4 2 2 2 3" xfId="11170"/>
    <cellStyle name="Обычный 3 3 2 2 4 2 2 3" xfId="4130"/>
    <cellStyle name="Обычный 3 3 2 2 4 2 2 3 2" xfId="8354"/>
    <cellStyle name="Обычный 3 3 2 2 4 2 2 3 2 2" xfId="16802"/>
    <cellStyle name="Обычный 3 3 2 2 4 2 2 3 3" xfId="12578"/>
    <cellStyle name="Обычный 3 3 2 2 4 2 2 4" xfId="5538"/>
    <cellStyle name="Обычный 3 3 2 2 4 2 2 4 2" xfId="13986"/>
    <cellStyle name="Обычный 3 3 2 2 4 2 2 5" xfId="9762"/>
    <cellStyle name="Обычный 3 3 2 2 4 2 3" xfId="2018"/>
    <cellStyle name="Обычный 3 3 2 2 4 2 3 2" xfId="6242"/>
    <cellStyle name="Обычный 3 3 2 2 4 2 3 2 2" xfId="14690"/>
    <cellStyle name="Обычный 3 3 2 2 4 2 3 3" xfId="10466"/>
    <cellStyle name="Обычный 3 3 2 2 4 2 4" xfId="3426"/>
    <cellStyle name="Обычный 3 3 2 2 4 2 4 2" xfId="7650"/>
    <cellStyle name="Обычный 3 3 2 2 4 2 4 2 2" xfId="16098"/>
    <cellStyle name="Обычный 3 3 2 2 4 2 4 3" xfId="11874"/>
    <cellStyle name="Обычный 3 3 2 2 4 2 5" xfId="4834"/>
    <cellStyle name="Обычный 3 3 2 2 4 2 5 2" xfId="13282"/>
    <cellStyle name="Обычный 3 3 2 2 4 2 6" xfId="9058"/>
    <cellStyle name="Обычный 3 3 2 2 4 3" xfId="961"/>
    <cellStyle name="Обычный 3 3 2 2 4 3 2" xfId="2370"/>
    <cellStyle name="Обычный 3 3 2 2 4 3 2 2" xfId="6594"/>
    <cellStyle name="Обычный 3 3 2 2 4 3 2 2 2" xfId="15042"/>
    <cellStyle name="Обычный 3 3 2 2 4 3 2 3" xfId="10818"/>
    <cellStyle name="Обычный 3 3 2 2 4 3 3" xfId="3778"/>
    <cellStyle name="Обычный 3 3 2 2 4 3 3 2" xfId="8002"/>
    <cellStyle name="Обычный 3 3 2 2 4 3 3 2 2" xfId="16450"/>
    <cellStyle name="Обычный 3 3 2 2 4 3 3 3" xfId="12226"/>
    <cellStyle name="Обычный 3 3 2 2 4 3 4" xfId="5186"/>
    <cellStyle name="Обычный 3 3 2 2 4 3 4 2" xfId="13634"/>
    <cellStyle name="Обычный 3 3 2 2 4 3 5" xfId="9410"/>
    <cellStyle name="Обычный 3 3 2 2 4 4" xfId="1666"/>
    <cellStyle name="Обычный 3 3 2 2 4 4 2" xfId="5890"/>
    <cellStyle name="Обычный 3 3 2 2 4 4 2 2" xfId="14338"/>
    <cellStyle name="Обычный 3 3 2 2 4 4 3" xfId="10114"/>
    <cellStyle name="Обычный 3 3 2 2 4 5" xfId="3074"/>
    <cellStyle name="Обычный 3 3 2 2 4 5 2" xfId="7298"/>
    <cellStyle name="Обычный 3 3 2 2 4 5 2 2" xfId="15746"/>
    <cellStyle name="Обычный 3 3 2 2 4 5 3" xfId="11522"/>
    <cellStyle name="Обычный 3 3 2 2 4 6" xfId="4482"/>
    <cellStyle name="Обычный 3 3 2 2 4 6 2" xfId="12930"/>
    <cellStyle name="Обычный 3 3 2 2 4 7" xfId="8706"/>
    <cellStyle name="Обычный 3 3 2 2 5" xfId="575"/>
    <cellStyle name="Обычный 3 3 2 2 5 2" xfId="1306"/>
    <cellStyle name="Обычный 3 3 2 2 5 2 2" xfId="2715"/>
    <cellStyle name="Обычный 3 3 2 2 5 2 2 2" xfId="6939"/>
    <cellStyle name="Обычный 3 3 2 2 5 2 2 2 2" xfId="15387"/>
    <cellStyle name="Обычный 3 3 2 2 5 2 2 3" xfId="11163"/>
    <cellStyle name="Обычный 3 3 2 2 5 2 3" xfId="4123"/>
    <cellStyle name="Обычный 3 3 2 2 5 2 3 2" xfId="8347"/>
    <cellStyle name="Обычный 3 3 2 2 5 2 3 2 2" xfId="16795"/>
    <cellStyle name="Обычный 3 3 2 2 5 2 3 3" xfId="12571"/>
    <cellStyle name="Обычный 3 3 2 2 5 2 4" xfId="5531"/>
    <cellStyle name="Обычный 3 3 2 2 5 2 4 2" xfId="13979"/>
    <cellStyle name="Обычный 3 3 2 2 5 2 5" xfId="9755"/>
    <cellStyle name="Обычный 3 3 2 2 5 3" xfId="2011"/>
    <cellStyle name="Обычный 3 3 2 2 5 3 2" xfId="6235"/>
    <cellStyle name="Обычный 3 3 2 2 5 3 2 2" xfId="14683"/>
    <cellStyle name="Обычный 3 3 2 2 5 3 3" xfId="10459"/>
    <cellStyle name="Обычный 3 3 2 2 5 4" xfId="3419"/>
    <cellStyle name="Обычный 3 3 2 2 5 4 2" xfId="7643"/>
    <cellStyle name="Обычный 3 3 2 2 5 4 2 2" xfId="16091"/>
    <cellStyle name="Обычный 3 3 2 2 5 4 3" xfId="11867"/>
    <cellStyle name="Обычный 3 3 2 2 5 5" xfId="4827"/>
    <cellStyle name="Обычный 3 3 2 2 5 5 2" xfId="13275"/>
    <cellStyle name="Обычный 3 3 2 2 5 6" xfId="9051"/>
    <cellStyle name="Обычный 3 3 2 2 6" xfId="954"/>
    <cellStyle name="Обычный 3 3 2 2 6 2" xfId="2363"/>
    <cellStyle name="Обычный 3 3 2 2 6 2 2" xfId="6587"/>
    <cellStyle name="Обычный 3 3 2 2 6 2 2 2" xfId="15035"/>
    <cellStyle name="Обычный 3 3 2 2 6 2 3" xfId="10811"/>
    <cellStyle name="Обычный 3 3 2 2 6 3" xfId="3771"/>
    <cellStyle name="Обычный 3 3 2 2 6 3 2" xfId="7995"/>
    <cellStyle name="Обычный 3 3 2 2 6 3 2 2" xfId="16443"/>
    <cellStyle name="Обычный 3 3 2 2 6 3 3" xfId="12219"/>
    <cellStyle name="Обычный 3 3 2 2 6 4" xfId="5179"/>
    <cellStyle name="Обычный 3 3 2 2 6 4 2" xfId="13627"/>
    <cellStyle name="Обычный 3 3 2 2 6 5" xfId="9403"/>
    <cellStyle name="Обычный 3 3 2 2 7" xfId="1659"/>
    <cellStyle name="Обычный 3 3 2 2 7 2" xfId="5883"/>
    <cellStyle name="Обычный 3 3 2 2 7 2 2" xfId="14331"/>
    <cellStyle name="Обычный 3 3 2 2 7 3" xfId="10107"/>
    <cellStyle name="Обычный 3 3 2 2 8" xfId="3067"/>
    <cellStyle name="Обычный 3 3 2 2 8 2" xfId="7291"/>
    <cellStyle name="Обычный 3 3 2 2 8 2 2" xfId="15739"/>
    <cellStyle name="Обычный 3 3 2 2 8 3" xfId="11515"/>
    <cellStyle name="Обычный 3 3 2 2 9" xfId="4475"/>
    <cellStyle name="Обычный 3 3 2 2 9 2" xfId="12923"/>
    <cellStyle name="Обычный 3 3 2 3" xfId="175"/>
    <cellStyle name="Обычный 3 3 2 3 2" xfId="176"/>
    <cellStyle name="Обычный 3 3 2 3 2 2" xfId="177"/>
    <cellStyle name="Обычный 3 3 2 3 2 2 2" xfId="585"/>
    <cellStyle name="Обычный 3 3 2 3 2 2 2 2" xfId="1316"/>
    <cellStyle name="Обычный 3 3 2 3 2 2 2 2 2" xfId="2725"/>
    <cellStyle name="Обычный 3 3 2 3 2 2 2 2 2 2" xfId="6949"/>
    <cellStyle name="Обычный 3 3 2 3 2 2 2 2 2 2 2" xfId="15397"/>
    <cellStyle name="Обычный 3 3 2 3 2 2 2 2 2 3" xfId="11173"/>
    <cellStyle name="Обычный 3 3 2 3 2 2 2 2 3" xfId="4133"/>
    <cellStyle name="Обычный 3 3 2 3 2 2 2 2 3 2" xfId="8357"/>
    <cellStyle name="Обычный 3 3 2 3 2 2 2 2 3 2 2" xfId="16805"/>
    <cellStyle name="Обычный 3 3 2 3 2 2 2 2 3 3" xfId="12581"/>
    <cellStyle name="Обычный 3 3 2 3 2 2 2 2 4" xfId="5541"/>
    <cellStyle name="Обычный 3 3 2 3 2 2 2 2 4 2" xfId="13989"/>
    <cellStyle name="Обычный 3 3 2 3 2 2 2 2 5" xfId="9765"/>
    <cellStyle name="Обычный 3 3 2 3 2 2 2 3" xfId="2021"/>
    <cellStyle name="Обычный 3 3 2 3 2 2 2 3 2" xfId="6245"/>
    <cellStyle name="Обычный 3 3 2 3 2 2 2 3 2 2" xfId="14693"/>
    <cellStyle name="Обычный 3 3 2 3 2 2 2 3 3" xfId="10469"/>
    <cellStyle name="Обычный 3 3 2 3 2 2 2 4" xfId="3429"/>
    <cellStyle name="Обычный 3 3 2 3 2 2 2 4 2" xfId="7653"/>
    <cellStyle name="Обычный 3 3 2 3 2 2 2 4 2 2" xfId="16101"/>
    <cellStyle name="Обычный 3 3 2 3 2 2 2 4 3" xfId="11877"/>
    <cellStyle name="Обычный 3 3 2 3 2 2 2 5" xfId="4837"/>
    <cellStyle name="Обычный 3 3 2 3 2 2 2 5 2" xfId="13285"/>
    <cellStyle name="Обычный 3 3 2 3 2 2 2 6" xfId="9061"/>
    <cellStyle name="Обычный 3 3 2 3 2 2 3" xfId="964"/>
    <cellStyle name="Обычный 3 3 2 3 2 2 3 2" xfId="2373"/>
    <cellStyle name="Обычный 3 3 2 3 2 2 3 2 2" xfId="6597"/>
    <cellStyle name="Обычный 3 3 2 3 2 2 3 2 2 2" xfId="15045"/>
    <cellStyle name="Обычный 3 3 2 3 2 2 3 2 3" xfId="10821"/>
    <cellStyle name="Обычный 3 3 2 3 2 2 3 3" xfId="3781"/>
    <cellStyle name="Обычный 3 3 2 3 2 2 3 3 2" xfId="8005"/>
    <cellStyle name="Обычный 3 3 2 3 2 2 3 3 2 2" xfId="16453"/>
    <cellStyle name="Обычный 3 3 2 3 2 2 3 3 3" xfId="12229"/>
    <cellStyle name="Обычный 3 3 2 3 2 2 3 4" xfId="5189"/>
    <cellStyle name="Обычный 3 3 2 3 2 2 3 4 2" xfId="13637"/>
    <cellStyle name="Обычный 3 3 2 3 2 2 3 5" xfId="9413"/>
    <cellStyle name="Обычный 3 3 2 3 2 2 4" xfId="1669"/>
    <cellStyle name="Обычный 3 3 2 3 2 2 4 2" xfId="5893"/>
    <cellStyle name="Обычный 3 3 2 3 2 2 4 2 2" xfId="14341"/>
    <cellStyle name="Обычный 3 3 2 3 2 2 4 3" xfId="10117"/>
    <cellStyle name="Обычный 3 3 2 3 2 2 5" xfId="3077"/>
    <cellStyle name="Обычный 3 3 2 3 2 2 5 2" xfId="7301"/>
    <cellStyle name="Обычный 3 3 2 3 2 2 5 2 2" xfId="15749"/>
    <cellStyle name="Обычный 3 3 2 3 2 2 5 3" xfId="11525"/>
    <cellStyle name="Обычный 3 3 2 3 2 2 6" xfId="4485"/>
    <cellStyle name="Обычный 3 3 2 3 2 2 6 2" xfId="12933"/>
    <cellStyle name="Обычный 3 3 2 3 2 2 7" xfId="8709"/>
    <cellStyle name="Обычный 3 3 2 3 2 3" xfId="584"/>
    <cellStyle name="Обычный 3 3 2 3 2 3 2" xfId="1315"/>
    <cellStyle name="Обычный 3 3 2 3 2 3 2 2" xfId="2724"/>
    <cellStyle name="Обычный 3 3 2 3 2 3 2 2 2" xfId="6948"/>
    <cellStyle name="Обычный 3 3 2 3 2 3 2 2 2 2" xfId="15396"/>
    <cellStyle name="Обычный 3 3 2 3 2 3 2 2 3" xfId="11172"/>
    <cellStyle name="Обычный 3 3 2 3 2 3 2 3" xfId="4132"/>
    <cellStyle name="Обычный 3 3 2 3 2 3 2 3 2" xfId="8356"/>
    <cellStyle name="Обычный 3 3 2 3 2 3 2 3 2 2" xfId="16804"/>
    <cellStyle name="Обычный 3 3 2 3 2 3 2 3 3" xfId="12580"/>
    <cellStyle name="Обычный 3 3 2 3 2 3 2 4" xfId="5540"/>
    <cellStyle name="Обычный 3 3 2 3 2 3 2 4 2" xfId="13988"/>
    <cellStyle name="Обычный 3 3 2 3 2 3 2 5" xfId="9764"/>
    <cellStyle name="Обычный 3 3 2 3 2 3 3" xfId="2020"/>
    <cellStyle name="Обычный 3 3 2 3 2 3 3 2" xfId="6244"/>
    <cellStyle name="Обычный 3 3 2 3 2 3 3 2 2" xfId="14692"/>
    <cellStyle name="Обычный 3 3 2 3 2 3 3 3" xfId="10468"/>
    <cellStyle name="Обычный 3 3 2 3 2 3 4" xfId="3428"/>
    <cellStyle name="Обычный 3 3 2 3 2 3 4 2" xfId="7652"/>
    <cellStyle name="Обычный 3 3 2 3 2 3 4 2 2" xfId="16100"/>
    <cellStyle name="Обычный 3 3 2 3 2 3 4 3" xfId="11876"/>
    <cellStyle name="Обычный 3 3 2 3 2 3 5" xfId="4836"/>
    <cellStyle name="Обычный 3 3 2 3 2 3 5 2" xfId="13284"/>
    <cellStyle name="Обычный 3 3 2 3 2 3 6" xfId="9060"/>
    <cellStyle name="Обычный 3 3 2 3 2 4" xfId="963"/>
    <cellStyle name="Обычный 3 3 2 3 2 4 2" xfId="2372"/>
    <cellStyle name="Обычный 3 3 2 3 2 4 2 2" xfId="6596"/>
    <cellStyle name="Обычный 3 3 2 3 2 4 2 2 2" xfId="15044"/>
    <cellStyle name="Обычный 3 3 2 3 2 4 2 3" xfId="10820"/>
    <cellStyle name="Обычный 3 3 2 3 2 4 3" xfId="3780"/>
    <cellStyle name="Обычный 3 3 2 3 2 4 3 2" xfId="8004"/>
    <cellStyle name="Обычный 3 3 2 3 2 4 3 2 2" xfId="16452"/>
    <cellStyle name="Обычный 3 3 2 3 2 4 3 3" xfId="12228"/>
    <cellStyle name="Обычный 3 3 2 3 2 4 4" xfId="5188"/>
    <cellStyle name="Обычный 3 3 2 3 2 4 4 2" xfId="13636"/>
    <cellStyle name="Обычный 3 3 2 3 2 4 5" xfId="9412"/>
    <cellStyle name="Обычный 3 3 2 3 2 5" xfId="1668"/>
    <cellStyle name="Обычный 3 3 2 3 2 5 2" xfId="5892"/>
    <cellStyle name="Обычный 3 3 2 3 2 5 2 2" xfId="14340"/>
    <cellStyle name="Обычный 3 3 2 3 2 5 3" xfId="10116"/>
    <cellStyle name="Обычный 3 3 2 3 2 6" xfId="3076"/>
    <cellStyle name="Обычный 3 3 2 3 2 6 2" xfId="7300"/>
    <cellStyle name="Обычный 3 3 2 3 2 6 2 2" xfId="15748"/>
    <cellStyle name="Обычный 3 3 2 3 2 6 3" xfId="11524"/>
    <cellStyle name="Обычный 3 3 2 3 2 7" xfId="4484"/>
    <cellStyle name="Обычный 3 3 2 3 2 7 2" xfId="12932"/>
    <cellStyle name="Обычный 3 3 2 3 2 8" xfId="8708"/>
    <cellStyle name="Обычный 3 3 2 3 3" xfId="178"/>
    <cellStyle name="Обычный 3 3 2 3 3 2" xfId="586"/>
    <cellStyle name="Обычный 3 3 2 3 3 2 2" xfId="1317"/>
    <cellStyle name="Обычный 3 3 2 3 3 2 2 2" xfId="2726"/>
    <cellStyle name="Обычный 3 3 2 3 3 2 2 2 2" xfId="6950"/>
    <cellStyle name="Обычный 3 3 2 3 3 2 2 2 2 2" xfId="15398"/>
    <cellStyle name="Обычный 3 3 2 3 3 2 2 2 3" xfId="11174"/>
    <cellStyle name="Обычный 3 3 2 3 3 2 2 3" xfId="4134"/>
    <cellStyle name="Обычный 3 3 2 3 3 2 2 3 2" xfId="8358"/>
    <cellStyle name="Обычный 3 3 2 3 3 2 2 3 2 2" xfId="16806"/>
    <cellStyle name="Обычный 3 3 2 3 3 2 2 3 3" xfId="12582"/>
    <cellStyle name="Обычный 3 3 2 3 3 2 2 4" xfId="5542"/>
    <cellStyle name="Обычный 3 3 2 3 3 2 2 4 2" xfId="13990"/>
    <cellStyle name="Обычный 3 3 2 3 3 2 2 5" xfId="9766"/>
    <cellStyle name="Обычный 3 3 2 3 3 2 3" xfId="2022"/>
    <cellStyle name="Обычный 3 3 2 3 3 2 3 2" xfId="6246"/>
    <cellStyle name="Обычный 3 3 2 3 3 2 3 2 2" xfId="14694"/>
    <cellStyle name="Обычный 3 3 2 3 3 2 3 3" xfId="10470"/>
    <cellStyle name="Обычный 3 3 2 3 3 2 4" xfId="3430"/>
    <cellStyle name="Обычный 3 3 2 3 3 2 4 2" xfId="7654"/>
    <cellStyle name="Обычный 3 3 2 3 3 2 4 2 2" xfId="16102"/>
    <cellStyle name="Обычный 3 3 2 3 3 2 4 3" xfId="11878"/>
    <cellStyle name="Обычный 3 3 2 3 3 2 5" xfId="4838"/>
    <cellStyle name="Обычный 3 3 2 3 3 2 5 2" xfId="13286"/>
    <cellStyle name="Обычный 3 3 2 3 3 2 6" xfId="9062"/>
    <cellStyle name="Обычный 3 3 2 3 3 3" xfId="965"/>
    <cellStyle name="Обычный 3 3 2 3 3 3 2" xfId="2374"/>
    <cellStyle name="Обычный 3 3 2 3 3 3 2 2" xfId="6598"/>
    <cellStyle name="Обычный 3 3 2 3 3 3 2 2 2" xfId="15046"/>
    <cellStyle name="Обычный 3 3 2 3 3 3 2 3" xfId="10822"/>
    <cellStyle name="Обычный 3 3 2 3 3 3 3" xfId="3782"/>
    <cellStyle name="Обычный 3 3 2 3 3 3 3 2" xfId="8006"/>
    <cellStyle name="Обычный 3 3 2 3 3 3 3 2 2" xfId="16454"/>
    <cellStyle name="Обычный 3 3 2 3 3 3 3 3" xfId="12230"/>
    <cellStyle name="Обычный 3 3 2 3 3 3 4" xfId="5190"/>
    <cellStyle name="Обычный 3 3 2 3 3 3 4 2" xfId="13638"/>
    <cellStyle name="Обычный 3 3 2 3 3 3 5" xfId="9414"/>
    <cellStyle name="Обычный 3 3 2 3 3 4" xfId="1670"/>
    <cellStyle name="Обычный 3 3 2 3 3 4 2" xfId="5894"/>
    <cellStyle name="Обычный 3 3 2 3 3 4 2 2" xfId="14342"/>
    <cellStyle name="Обычный 3 3 2 3 3 4 3" xfId="10118"/>
    <cellStyle name="Обычный 3 3 2 3 3 5" xfId="3078"/>
    <cellStyle name="Обычный 3 3 2 3 3 5 2" xfId="7302"/>
    <cellStyle name="Обычный 3 3 2 3 3 5 2 2" xfId="15750"/>
    <cellStyle name="Обычный 3 3 2 3 3 5 3" xfId="11526"/>
    <cellStyle name="Обычный 3 3 2 3 3 6" xfId="4486"/>
    <cellStyle name="Обычный 3 3 2 3 3 6 2" xfId="12934"/>
    <cellStyle name="Обычный 3 3 2 3 3 7" xfId="8710"/>
    <cellStyle name="Обычный 3 3 2 3 4" xfId="583"/>
    <cellStyle name="Обычный 3 3 2 3 4 2" xfId="1314"/>
    <cellStyle name="Обычный 3 3 2 3 4 2 2" xfId="2723"/>
    <cellStyle name="Обычный 3 3 2 3 4 2 2 2" xfId="6947"/>
    <cellStyle name="Обычный 3 3 2 3 4 2 2 2 2" xfId="15395"/>
    <cellStyle name="Обычный 3 3 2 3 4 2 2 3" xfId="11171"/>
    <cellStyle name="Обычный 3 3 2 3 4 2 3" xfId="4131"/>
    <cellStyle name="Обычный 3 3 2 3 4 2 3 2" xfId="8355"/>
    <cellStyle name="Обычный 3 3 2 3 4 2 3 2 2" xfId="16803"/>
    <cellStyle name="Обычный 3 3 2 3 4 2 3 3" xfId="12579"/>
    <cellStyle name="Обычный 3 3 2 3 4 2 4" xfId="5539"/>
    <cellStyle name="Обычный 3 3 2 3 4 2 4 2" xfId="13987"/>
    <cellStyle name="Обычный 3 3 2 3 4 2 5" xfId="9763"/>
    <cellStyle name="Обычный 3 3 2 3 4 3" xfId="2019"/>
    <cellStyle name="Обычный 3 3 2 3 4 3 2" xfId="6243"/>
    <cellStyle name="Обычный 3 3 2 3 4 3 2 2" xfId="14691"/>
    <cellStyle name="Обычный 3 3 2 3 4 3 3" xfId="10467"/>
    <cellStyle name="Обычный 3 3 2 3 4 4" xfId="3427"/>
    <cellStyle name="Обычный 3 3 2 3 4 4 2" xfId="7651"/>
    <cellStyle name="Обычный 3 3 2 3 4 4 2 2" xfId="16099"/>
    <cellStyle name="Обычный 3 3 2 3 4 4 3" xfId="11875"/>
    <cellStyle name="Обычный 3 3 2 3 4 5" xfId="4835"/>
    <cellStyle name="Обычный 3 3 2 3 4 5 2" xfId="13283"/>
    <cellStyle name="Обычный 3 3 2 3 4 6" xfId="9059"/>
    <cellStyle name="Обычный 3 3 2 3 5" xfId="962"/>
    <cellStyle name="Обычный 3 3 2 3 5 2" xfId="2371"/>
    <cellStyle name="Обычный 3 3 2 3 5 2 2" xfId="6595"/>
    <cellStyle name="Обычный 3 3 2 3 5 2 2 2" xfId="15043"/>
    <cellStyle name="Обычный 3 3 2 3 5 2 3" xfId="10819"/>
    <cellStyle name="Обычный 3 3 2 3 5 3" xfId="3779"/>
    <cellStyle name="Обычный 3 3 2 3 5 3 2" xfId="8003"/>
    <cellStyle name="Обычный 3 3 2 3 5 3 2 2" xfId="16451"/>
    <cellStyle name="Обычный 3 3 2 3 5 3 3" xfId="12227"/>
    <cellStyle name="Обычный 3 3 2 3 5 4" xfId="5187"/>
    <cellStyle name="Обычный 3 3 2 3 5 4 2" xfId="13635"/>
    <cellStyle name="Обычный 3 3 2 3 5 5" xfId="9411"/>
    <cellStyle name="Обычный 3 3 2 3 6" xfId="1667"/>
    <cellStyle name="Обычный 3 3 2 3 6 2" xfId="5891"/>
    <cellStyle name="Обычный 3 3 2 3 6 2 2" xfId="14339"/>
    <cellStyle name="Обычный 3 3 2 3 6 3" xfId="10115"/>
    <cellStyle name="Обычный 3 3 2 3 7" xfId="3075"/>
    <cellStyle name="Обычный 3 3 2 3 7 2" xfId="7299"/>
    <cellStyle name="Обычный 3 3 2 3 7 2 2" xfId="15747"/>
    <cellStyle name="Обычный 3 3 2 3 7 3" xfId="11523"/>
    <cellStyle name="Обычный 3 3 2 3 8" xfId="4483"/>
    <cellStyle name="Обычный 3 3 2 3 8 2" xfId="12931"/>
    <cellStyle name="Обычный 3 3 2 3 9" xfId="8707"/>
    <cellStyle name="Обычный 3 3 2 4" xfId="179"/>
    <cellStyle name="Обычный 3 3 2 4 2" xfId="180"/>
    <cellStyle name="Обычный 3 3 2 4 2 2" xfId="588"/>
    <cellStyle name="Обычный 3 3 2 4 2 2 2" xfId="1319"/>
    <cellStyle name="Обычный 3 3 2 4 2 2 2 2" xfId="2728"/>
    <cellStyle name="Обычный 3 3 2 4 2 2 2 2 2" xfId="6952"/>
    <cellStyle name="Обычный 3 3 2 4 2 2 2 2 2 2" xfId="15400"/>
    <cellStyle name="Обычный 3 3 2 4 2 2 2 2 3" xfId="11176"/>
    <cellStyle name="Обычный 3 3 2 4 2 2 2 3" xfId="4136"/>
    <cellStyle name="Обычный 3 3 2 4 2 2 2 3 2" xfId="8360"/>
    <cellStyle name="Обычный 3 3 2 4 2 2 2 3 2 2" xfId="16808"/>
    <cellStyle name="Обычный 3 3 2 4 2 2 2 3 3" xfId="12584"/>
    <cellStyle name="Обычный 3 3 2 4 2 2 2 4" xfId="5544"/>
    <cellStyle name="Обычный 3 3 2 4 2 2 2 4 2" xfId="13992"/>
    <cellStyle name="Обычный 3 3 2 4 2 2 2 5" xfId="9768"/>
    <cellStyle name="Обычный 3 3 2 4 2 2 3" xfId="2024"/>
    <cellStyle name="Обычный 3 3 2 4 2 2 3 2" xfId="6248"/>
    <cellStyle name="Обычный 3 3 2 4 2 2 3 2 2" xfId="14696"/>
    <cellStyle name="Обычный 3 3 2 4 2 2 3 3" xfId="10472"/>
    <cellStyle name="Обычный 3 3 2 4 2 2 4" xfId="3432"/>
    <cellStyle name="Обычный 3 3 2 4 2 2 4 2" xfId="7656"/>
    <cellStyle name="Обычный 3 3 2 4 2 2 4 2 2" xfId="16104"/>
    <cellStyle name="Обычный 3 3 2 4 2 2 4 3" xfId="11880"/>
    <cellStyle name="Обычный 3 3 2 4 2 2 5" xfId="4840"/>
    <cellStyle name="Обычный 3 3 2 4 2 2 5 2" xfId="13288"/>
    <cellStyle name="Обычный 3 3 2 4 2 2 6" xfId="9064"/>
    <cellStyle name="Обычный 3 3 2 4 2 3" xfId="967"/>
    <cellStyle name="Обычный 3 3 2 4 2 3 2" xfId="2376"/>
    <cellStyle name="Обычный 3 3 2 4 2 3 2 2" xfId="6600"/>
    <cellStyle name="Обычный 3 3 2 4 2 3 2 2 2" xfId="15048"/>
    <cellStyle name="Обычный 3 3 2 4 2 3 2 3" xfId="10824"/>
    <cellStyle name="Обычный 3 3 2 4 2 3 3" xfId="3784"/>
    <cellStyle name="Обычный 3 3 2 4 2 3 3 2" xfId="8008"/>
    <cellStyle name="Обычный 3 3 2 4 2 3 3 2 2" xfId="16456"/>
    <cellStyle name="Обычный 3 3 2 4 2 3 3 3" xfId="12232"/>
    <cellStyle name="Обычный 3 3 2 4 2 3 4" xfId="5192"/>
    <cellStyle name="Обычный 3 3 2 4 2 3 4 2" xfId="13640"/>
    <cellStyle name="Обычный 3 3 2 4 2 3 5" xfId="9416"/>
    <cellStyle name="Обычный 3 3 2 4 2 4" xfId="1672"/>
    <cellStyle name="Обычный 3 3 2 4 2 4 2" xfId="5896"/>
    <cellStyle name="Обычный 3 3 2 4 2 4 2 2" xfId="14344"/>
    <cellStyle name="Обычный 3 3 2 4 2 4 3" xfId="10120"/>
    <cellStyle name="Обычный 3 3 2 4 2 5" xfId="3080"/>
    <cellStyle name="Обычный 3 3 2 4 2 5 2" xfId="7304"/>
    <cellStyle name="Обычный 3 3 2 4 2 5 2 2" xfId="15752"/>
    <cellStyle name="Обычный 3 3 2 4 2 5 3" xfId="11528"/>
    <cellStyle name="Обычный 3 3 2 4 2 6" xfId="4488"/>
    <cellStyle name="Обычный 3 3 2 4 2 6 2" xfId="12936"/>
    <cellStyle name="Обычный 3 3 2 4 2 7" xfId="8712"/>
    <cellStyle name="Обычный 3 3 2 4 3" xfId="587"/>
    <cellStyle name="Обычный 3 3 2 4 3 2" xfId="1318"/>
    <cellStyle name="Обычный 3 3 2 4 3 2 2" xfId="2727"/>
    <cellStyle name="Обычный 3 3 2 4 3 2 2 2" xfId="6951"/>
    <cellStyle name="Обычный 3 3 2 4 3 2 2 2 2" xfId="15399"/>
    <cellStyle name="Обычный 3 3 2 4 3 2 2 3" xfId="11175"/>
    <cellStyle name="Обычный 3 3 2 4 3 2 3" xfId="4135"/>
    <cellStyle name="Обычный 3 3 2 4 3 2 3 2" xfId="8359"/>
    <cellStyle name="Обычный 3 3 2 4 3 2 3 2 2" xfId="16807"/>
    <cellStyle name="Обычный 3 3 2 4 3 2 3 3" xfId="12583"/>
    <cellStyle name="Обычный 3 3 2 4 3 2 4" xfId="5543"/>
    <cellStyle name="Обычный 3 3 2 4 3 2 4 2" xfId="13991"/>
    <cellStyle name="Обычный 3 3 2 4 3 2 5" xfId="9767"/>
    <cellStyle name="Обычный 3 3 2 4 3 3" xfId="2023"/>
    <cellStyle name="Обычный 3 3 2 4 3 3 2" xfId="6247"/>
    <cellStyle name="Обычный 3 3 2 4 3 3 2 2" xfId="14695"/>
    <cellStyle name="Обычный 3 3 2 4 3 3 3" xfId="10471"/>
    <cellStyle name="Обычный 3 3 2 4 3 4" xfId="3431"/>
    <cellStyle name="Обычный 3 3 2 4 3 4 2" xfId="7655"/>
    <cellStyle name="Обычный 3 3 2 4 3 4 2 2" xfId="16103"/>
    <cellStyle name="Обычный 3 3 2 4 3 4 3" xfId="11879"/>
    <cellStyle name="Обычный 3 3 2 4 3 5" xfId="4839"/>
    <cellStyle name="Обычный 3 3 2 4 3 5 2" xfId="13287"/>
    <cellStyle name="Обычный 3 3 2 4 3 6" xfId="9063"/>
    <cellStyle name="Обычный 3 3 2 4 4" xfId="966"/>
    <cellStyle name="Обычный 3 3 2 4 4 2" xfId="2375"/>
    <cellStyle name="Обычный 3 3 2 4 4 2 2" xfId="6599"/>
    <cellStyle name="Обычный 3 3 2 4 4 2 2 2" xfId="15047"/>
    <cellStyle name="Обычный 3 3 2 4 4 2 3" xfId="10823"/>
    <cellStyle name="Обычный 3 3 2 4 4 3" xfId="3783"/>
    <cellStyle name="Обычный 3 3 2 4 4 3 2" xfId="8007"/>
    <cellStyle name="Обычный 3 3 2 4 4 3 2 2" xfId="16455"/>
    <cellStyle name="Обычный 3 3 2 4 4 3 3" xfId="12231"/>
    <cellStyle name="Обычный 3 3 2 4 4 4" xfId="5191"/>
    <cellStyle name="Обычный 3 3 2 4 4 4 2" xfId="13639"/>
    <cellStyle name="Обычный 3 3 2 4 4 5" xfId="9415"/>
    <cellStyle name="Обычный 3 3 2 4 5" xfId="1671"/>
    <cellStyle name="Обычный 3 3 2 4 5 2" xfId="5895"/>
    <cellStyle name="Обычный 3 3 2 4 5 2 2" xfId="14343"/>
    <cellStyle name="Обычный 3 3 2 4 5 3" xfId="10119"/>
    <cellStyle name="Обычный 3 3 2 4 6" xfId="3079"/>
    <cellStyle name="Обычный 3 3 2 4 6 2" xfId="7303"/>
    <cellStyle name="Обычный 3 3 2 4 6 2 2" xfId="15751"/>
    <cellStyle name="Обычный 3 3 2 4 6 3" xfId="11527"/>
    <cellStyle name="Обычный 3 3 2 4 7" xfId="4487"/>
    <cellStyle name="Обычный 3 3 2 4 7 2" xfId="12935"/>
    <cellStyle name="Обычный 3 3 2 4 8" xfId="8711"/>
    <cellStyle name="Обычный 3 3 2 5" xfId="181"/>
    <cellStyle name="Обычный 3 3 2 5 2" xfId="589"/>
    <cellStyle name="Обычный 3 3 2 5 2 2" xfId="1320"/>
    <cellStyle name="Обычный 3 3 2 5 2 2 2" xfId="2729"/>
    <cellStyle name="Обычный 3 3 2 5 2 2 2 2" xfId="6953"/>
    <cellStyle name="Обычный 3 3 2 5 2 2 2 2 2" xfId="15401"/>
    <cellStyle name="Обычный 3 3 2 5 2 2 2 3" xfId="11177"/>
    <cellStyle name="Обычный 3 3 2 5 2 2 3" xfId="4137"/>
    <cellStyle name="Обычный 3 3 2 5 2 2 3 2" xfId="8361"/>
    <cellStyle name="Обычный 3 3 2 5 2 2 3 2 2" xfId="16809"/>
    <cellStyle name="Обычный 3 3 2 5 2 2 3 3" xfId="12585"/>
    <cellStyle name="Обычный 3 3 2 5 2 2 4" xfId="5545"/>
    <cellStyle name="Обычный 3 3 2 5 2 2 4 2" xfId="13993"/>
    <cellStyle name="Обычный 3 3 2 5 2 2 5" xfId="9769"/>
    <cellStyle name="Обычный 3 3 2 5 2 3" xfId="2025"/>
    <cellStyle name="Обычный 3 3 2 5 2 3 2" xfId="6249"/>
    <cellStyle name="Обычный 3 3 2 5 2 3 2 2" xfId="14697"/>
    <cellStyle name="Обычный 3 3 2 5 2 3 3" xfId="10473"/>
    <cellStyle name="Обычный 3 3 2 5 2 4" xfId="3433"/>
    <cellStyle name="Обычный 3 3 2 5 2 4 2" xfId="7657"/>
    <cellStyle name="Обычный 3 3 2 5 2 4 2 2" xfId="16105"/>
    <cellStyle name="Обычный 3 3 2 5 2 4 3" xfId="11881"/>
    <cellStyle name="Обычный 3 3 2 5 2 5" xfId="4841"/>
    <cellStyle name="Обычный 3 3 2 5 2 5 2" xfId="13289"/>
    <cellStyle name="Обычный 3 3 2 5 2 6" xfId="9065"/>
    <cellStyle name="Обычный 3 3 2 5 3" xfId="968"/>
    <cellStyle name="Обычный 3 3 2 5 3 2" xfId="2377"/>
    <cellStyle name="Обычный 3 3 2 5 3 2 2" xfId="6601"/>
    <cellStyle name="Обычный 3 3 2 5 3 2 2 2" xfId="15049"/>
    <cellStyle name="Обычный 3 3 2 5 3 2 3" xfId="10825"/>
    <cellStyle name="Обычный 3 3 2 5 3 3" xfId="3785"/>
    <cellStyle name="Обычный 3 3 2 5 3 3 2" xfId="8009"/>
    <cellStyle name="Обычный 3 3 2 5 3 3 2 2" xfId="16457"/>
    <cellStyle name="Обычный 3 3 2 5 3 3 3" xfId="12233"/>
    <cellStyle name="Обычный 3 3 2 5 3 4" xfId="5193"/>
    <cellStyle name="Обычный 3 3 2 5 3 4 2" xfId="13641"/>
    <cellStyle name="Обычный 3 3 2 5 3 5" xfId="9417"/>
    <cellStyle name="Обычный 3 3 2 5 4" xfId="1673"/>
    <cellStyle name="Обычный 3 3 2 5 4 2" xfId="5897"/>
    <cellStyle name="Обычный 3 3 2 5 4 2 2" xfId="14345"/>
    <cellStyle name="Обычный 3 3 2 5 4 3" xfId="10121"/>
    <cellStyle name="Обычный 3 3 2 5 5" xfId="3081"/>
    <cellStyle name="Обычный 3 3 2 5 5 2" xfId="7305"/>
    <cellStyle name="Обычный 3 3 2 5 5 2 2" xfId="15753"/>
    <cellStyle name="Обычный 3 3 2 5 5 3" xfId="11529"/>
    <cellStyle name="Обычный 3 3 2 5 6" xfId="4489"/>
    <cellStyle name="Обычный 3 3 2 5 6 2" xfId="12937"/>
    <cellStyle name="Обычный 3 3 2 5 7" xfId="8713"/>
    <cellStyle name="Обычный 3 3 2 6" xfId="574"/>
    <cellStyle name="Обычный 3 3 2 6 2" xfId="1305"/>
    <cellStyle name="Обычный 3 3 2 6 2 2" xfId="2714"/>
    <cellStyle name="Обычный 3 3 2 6 2 2 2" xfId="6938"/>
    <cellStyle name="Обычный 3 3 2 6 2 2 2 2" xfId="15386"/>
    <cellStyle name="Обычный 3 3 2 6 2 2 3" xfId="11162"/>
    <cellStyle name="Обычный 3 3 2 6 2 3" xfId="4122"/>
    <cellStyle name="Обычный 3 3 2 6 2 3 2" xfId="8346"/>
    <cellStyle name="Обычный 3 3 2 6 2 3 2 2" xfId="16794"/>
    <cellStyle name="Обычный 3 3 2 6 2 3 3" xfId="12570"/>
    <cellStyle name="Обычный 3 3 2 6 2 4" xfId="5530"/>
    <cellStyle name="Обычный 3 3 2 6 2 4 2" xfId="13978"/>
    <cellStyle name="Обычный 3 3 2 6 2 5" xfId="9754"/>
    <cellStyle name="Обычный 3 3 2 6 3" xfId="2010"/>
    <cellStyle name="Обычный 3 3 2 6 3 2" xfId="6234"/>
    <cellStyle name="Обычный 3 3 2 6 3 2 2" xfId="14682"/>
    <cellStyle name="Обычный 3 3 2 6 3 3" xfId="10458"/>
    <cellStyle name="Обычный 3 3 2 6 4" xfId="3418"/>
    <cellStyle name="Обычный 3 3 2 6 4 2" xfId="7642"/>
    <cellStyle name="Обычный 3 3 2 6 4 2 2" xfId="16090"/>
    <cellStyle name="Обычный 3 3 2 6 4 3" xfId="11866"/>
    <cellStyle name="Обычный 3 3 2 6 5" xfId="4826"/>
    <cellStyle name="Обычный 3 3 2 6 5 2" xfId="13274"/>
    <cellStyle name="Обычный 3 3 2 6 6" xfId="9050"/>
    <cellStyle name="Обычный 3 3 2 7" xfId="953"/>
    <cellStyle name="Обычный 3 3 2 7 2" xfId="2362"/>
    <cellStyle name="Обычный 3 3 2 7 2 2" xfId="6586"/>
    <cellStyle name="Обычный 3 3 2 7 2 2 2" xfId="15034"/>
    <cellStyle name="Обычный 3 3 2 7 2 3" xfId="10810"/>
    <cellStyle name="Обычный 3 3 2 7 3" xfId="3770"/>
    <cellStyle name="Обычный 3 3 2 7 3 2" xfId="7994"/>
    <cellStyle name="Обычный 3 3 2 7 3 2 2" xfId="16442"/>
    <cellStyle name="Обычный 3 3 2 7 3 3" xfId="12218"/>
    <cellStyle name="Обычный 3 3 2 7 4" xfId="5178"/>
    <cellStyle name="Обычный 3 3 2 7 4 2" xfId="13626"/>
    <cellStyle name="Обычный 3 3 2 7 5" xfId="9402"/>
    <cellStyle name="Обычный 3 3 2 8" xfId="1658"/>
    <cellStyle name="Обычный 3 3 2 8 2" xfId="5882"/>
    <cellStyle name="Обычный 3 3 2 8 2 2" xfId="14330"/>
    <cellStyle name="Обычный 3 3 2 8 3" xfId="10106"/>
    <cellStyle name="Обычный 3 3 2 9" xfId="3066"/>
    <cellStyle name="Обычный 3 3 2 9 2" xfId="7290"/>
    <cellStyle name="Обычный 3 3 2 9 2 2" xfId="15738"/>
    <cellStyle name="Обычный 3 3 2 9 3" xfId="11514"/>
    <cellStyle name="Обычный 3 3 2_Отчет за 2015 год" xfId="182"/>
    <cellStyle name="Обычный 3 3 3" xfId="183"/>
    <cellStyle name="Обычный 3 3 3 10" xfId="8714"/>
    <cellStyle name="Обычный 3 3 3 2" xfId="184"/>
    <cellStyle name="Обычный 3 3 3 2 2" xfId="185"/>
    <cellStyle name="Обычный 3 3 3 2 2 2" xfId="186"/>
    <cellStyle name="Обычный 3 3 3 2 2 2 2" xfId="593"/>
    <cellStyle name="Обычный 3 3 3 2 2 2 2 2" xfId="1324"/>
    <cellStyle name="Обычный 3 3 3 2 2 2 2 2 2" xfId="2733"/>
    <cellStyle name="Обычный 3 3 3 2 2 2 2 2 2 2" xfId="6957"/>
    <cellStyle name="Обычный 3 3 3 2 2 2 2 2 2 2 2" xfId="15405"/>
    <cellStyle name="Обычный 3 3 3 2 2 2 2 2 2 3" xfId="11181"/>
    <cellStyle name="Обычный 3 3 3 2 2 2 2 2 3" xfId="4141"/>
    <cellStyle name="Обычный 3 3 3 2 2 2 2 2 3 2" xfId="8365"/>
    <cellStyle name="Обычный 3 3 3 2 2 2 2 2 3 2 2" xfId="16813"/>
    <cellStyle name="Обычный 3 3 3 2 2 2 2 2 3 3" xfId="12589"/>
    <cellStyle name="Обычный 3 3 3 2 2 2 2 2 4" xfId="5549"/>
    <cellStyle name="Обычный 3 3 3 2 2 2 2 2 4 2" xfId="13997"/>
    <cellStyle name="Обычный 3 3 3 2 2 2 2 2 5" xfId="9773"/>
    <cellStyle name="Обычный 3 3 3 2 2 2 2 3" xfId="2029"/>
    <cellStyle name="Обычный 3 3 3 2 2 2 2 3 2" xfId="6253"/>
    <cellStyle name="Обычный 3 3 3 2 2 2 2 3 2 2" xfId="14701"/>
    <cellStyle name="Обычный 3 3 3 2 2 2 2 3 3" xfId="10477"/>
    <cellStyle name="Обычный 3 3 3 2 2 2 2 4" xfId="3437"/>
    <cellStyle name="Обычный 3 3 3 2 2 2 2 4 2" xfId="7661"/>
    <cellStyle name="Обычный 3 3 3 2 2 2 2 4 2 2" xfId="16109"/>
    <cellStyle name="Обычный 3 3 3 2 2 2 2 4 3" xfId="11885"/>
    <cellStyle name="Обычный 3 3 3 2 2 2 2 5" xfId="4845"/>
    <cellStyle name="Обычный 3 3 3 2 2 2 2 5 2" xfId="13293"/>
    <cellStyle name="Обычный 3 3 3 2 2 2 2 6" xfId="9069"/>
    <cellStyle name="Обычный 3 3 3 2 2 2 3" xfId="972"/>
    <cellStyle name="Обычный 3 3 3 2 2 2 3 2" xfId="2381"/>
    <cellStyle name="Обычный 3 3 3 2 2 2 3 2 2" xfId="6605"/>
    <cellStyle name="Обычный 3 3 3 2 2 2 3 2 2 2" xfId="15053"/>
    <cellStyle name="Обычный 3 3 3 2 2 2 3 2 3" xfId="10829"/>
    <cellStyle name="Обычный 3 3 3 2 2 2 3 3" xfId="3789"/>
    <cellStyle name="Обычный 3 3 3 2 2 2 3 3 2" xfId="8013"/>
    <cellStyle name="Обычный 3 3 3 2 2 2 3 3 2 2" xfId="16461"/>
    <cellStyle name="Обычный 3 3 3 2 2 2 3 3 3" xfId="12237"/>
    <cellStyle name="Обычный 3 3 3 2 2 2 3 4" xfId="5197"/>
    <cellStyle name="Обычный 3 3 3 2 2 2 3 4 2" xfId="13645"/>
    <cellStyle name="Обычный 3 3 3 2 2 2 3 5" xfId="9421"/>
    <cellStyle name="Обычный 3 3 3 2 2 2 4" xfId="1677"/>
    <cellStyle name="Обычный 3 3 3 2 2 2 4 2" xfId="5901"/>
    <cellStyle name="Обычный 3 3 3 2 2 2 4 2 2" xfId="14349"/>
    <cellStyle name="Обычный 3 3 3 2 2 2 4 3" xfId="10125"/>
    <cellStyle name="Обычный 3 3 3 2 2 2 5" xfId="3085"/>
    <cellStyle name="Обычный 3 3 3 2 2 2 5 2" xfId="7309"/>
    <cellStyle name="Обычный 3 3 3 2 2 2 5 2 2" xfId="15757"/>
    <cellStyle name="Обычный 3 3 3 2 2 2 5 3" xfId="11533"/>
    <cellStyle name="Обычный 3 3 3 2 2 2 6" xfId="4493"/>
    <cellStyle name="Обычный 3 3 3 2 2 2 6 2" xfId="12941"/>
    <cellStyle name="Обычный 3 3 3 2 2 2 7" xfId="8717"/>
    <cellStyle name="Обычный 3 3 3 2 2 3" xfId="592"/>
    <cellStyle name="Обычный 3 3 3 2 2 3 2" xfId="1323"/>
    <cellStyle name="Обычный 3 3 3 2 2 3 2 2" xfId="2732"/>
    <cellStyle name="Обычный 3 3 3 2 2 3 2 2 2" xfId="6956"/>
    <cellStyle name="Обычный 3 3 3 2 2 3 2 2 2 2" xfId="15404"/>
    <cellStyle name="Обычный 3 3 3 2 2 3 2 2 3" xfId="11180"/>
    <cellStyle name="Обычный 3 3 3 2 2 3 2 3" xfId="4140"/>
    <cellStyle name="Обычный 3 3 3 2 2 3 2 3 2" xfId="8364"/>
    <cellStyle name="Обычный 3 3 3 2 2 3 2 3 2 2" xfId="16812"/>
    <cellStyle name="Обычный 3 3 3 2 2 3 2 3 3" xfId="12588"/>
    <cellStyle name="Обычный 3 3 3 2 2 3 2 4" xfId="5548"/>
    <cellStyle name="Обычный 3 3 3 2 2 3 2 4 2" xfId="13996"/>
    <cellStyle name="Обычный 3 3 3 2 2 3 2 5" xfId="9772"/>
    <cellStyle name="Обычный 3 3 3 2 2 3 3" xfId="2028"/>
    <cellStyle name="Обычный 3 3 3 2 2 3 3 2" xfId="6252"/>
    <cellStyle name="Обычный 3 3 3 2 2 3 3 2 2" xfId="14700"/>
    <cellStyle name="Обычный 3 3 3 2 2 3 3 3" xfId="10476"/>
    <cellStyle name="Обычный 3 3 3 2 2 3 4" xfId="3436"/>
    <cellStyle name="Обычный 3 3 3 2 2 3 4 2" xfId="7660"/>
    <cellStyle name="Обычный 3 3 3 2 2 3 4 2 2" xfId="16108"/>
    <cellStyle name="Обычный 3 3 3 2 2 3 4 3" xfId="11884"/>
    <cellStyle name="Обычный 3 3 3 2 2 3 5" xfId="4844"/>
    <cellStyle name="Обычный 3 3 3 2 2 3 5 2" xfId="13292"/>
    <cellStyle name="Обычный 3 3 3 2 2 3 6" xfId="9068"/>
    <cellStyle name="Обычный 3 3 3 2 2 4" xfId="971"/>
    <cellStyle name="Обычный 3 3 3 2 2 4 2" xfId="2380"/>
    <cellStyle name="Обычный 3 3 3 2 2 4 2 2" xfId="6604"/>
    <cellStyle name="Обычный 3 3 3 2 2 4 2 2 2" xfId="15052"/>
    <cellStyle name="Обычный 3 3 3 2 2 4 2 3" xfId="10828"/>
    <cellStyle name="Обычный 3 3 3 2 2 4 3" xfId="3788"/>
    <cellStyle name="Обычный 3 3 3 2 2 4 3 2" xfId="8012"/>
    <cellStyle name="Обычный 3 3 3 2 2 4 3 2 2" xfId="16460"/>
    <cellStyle name="Обычный 3 3 3 2 2 4 3 3" xfId="12236"/>
    <cellStyle name="Обычный 3 3 3 2 2 4 4" xfId="5196"/>
    <cellStyle name="Обычный 3 3 3 2 2 4 4 2" xfId="13644"/>
    <cellStyle name="Обычный 3 3 3 2 2 4 5" xfId="9420"/>
    <cellStyle name="Обычный 3 3 3 2 2 5" xfId="1676"/>
    <cellStyle name="Обычный 3 3 3 2 2 5 2" xfId="5900"/>
    <cellStyle name="Обычный 3 3 3 2 2 5 2 2" xfId="14348"/>
    <cellStyle name="Обычный 3 3 3 2 2 5 3" xfId="10124"/>
    <cellStyle name="Обычный 3 3 3 2 2 6" xfId="3084"/>
    <cellStyle name="Обычный 3 3 3 2 2 6 2" xfId="7308"/>
    <cellStyle name="Обычный 3 3 3 2 2 6 2 2" xfId="15756"/>
    <cellStyle name="Обычный 3 3 3 2 2 6 3" xfId="11532"/>
    <cellStyle name="Обычный 3 3 3 2 2 7" xfId="4492"/>
    <cellStyle name="Обычный 3 3 3 2 2 7 2" xfId="12940"/>
    <cellStyle name="Обычный 3 3 3 2 2 8" xfId="8716"/>
    <cellStyle name="Обычный 3 3 3 2 3" xfId="187"/>
    <cellStyle name="Обычный 3 3 3 2 3 2" xfId="594"/>
    <cellStyle name="Обычный 3 3 3 2 3 2 2" xfId="1325"/>
    <cellStyle name="Обычный 3 3 3 2 3 2 2 2" xfId="2734"/>
    <cellStyle name="Обычный 3 3 3 2 3 2 2 2 2" xfId="6958"/>
    <cellStyle name="Обычный 3 3 3 2 3 2 2 2 2 2" xfId="15406"/>
    <cellStyle name="Обычный 3 3 3 2 3 2 2 2 3" xfId="11182"/>
    <cellStyle name="Обычный 3 3 3 2 3 2 2 3" xfId="4142"/>
    <cellStyle name="Обычный 3 3 3 2 3 2 2 3 2" xfId="8366"/>
    <cellStyle name="Обычный 3 3 3 2 3 2 2 3 2 2" xfId="16814"/>
    <cellStyle name="Обычный 3 3 3 2 3 2 2 3 3" xfId="12590"/>
    <cellStyle name="Обычный 3 3 3 2 3 2 2 4" xfId="5550"/>
    <cellStyle name="Обычный 3 3 3 2 3 2 2 4 2" xfId="13998"/>
    <cellStyle name="Обычный 3 3 3 2 3 2 2 5" xfId="9774"/>
    <cellStyle name="Обычный 3 3 3 2 3 2 3" xfId="2030"/>
    <cellStyle name="Обычный 3 3 3 2 3 2 3 2" xfId="6254"/>
    <cellStyle name="Обычный 3 3 3 2 3 2 3 2 2" xfId="14702"/>
    <cellStyle name="Обычный 3 3 3 2 3 2 3 3" xfId="10478"/>
    <cellStyle name="Обычный 3 3 3 2 3 2 4" xfId="3438"/>
    <cellStyle name="Обычный 3 3 3 2 3 2 4 2" xfId="7662"/>
    <cellStyle name="Обычный 3 3 3 2 3 2 4 2 2" xfId="16110"/>
    <cellStyle name="Обычный 3 3 3 2 3 2 4 3" xfId="11886"/>
    <cellStyle name="Обычный 3 3 3 2 3 2 5" xfId="4846"/>
    <cellStyle name="Обычный 3 3 3 2 3 2 5 2" xfId="13294"/>
    <cellStyle name="Обычный 3 3 3 2 3 2 6" xfId="9070"/>
    <cellStyle name="Обычный 3 3 3 2 3 3" xfId="973"/>
    <cellStyle name="Обычный 3 3 3 2 3 3 2" xfId="2382"/>
    <cellStyle name="Обычный 3 3 3 2 3 3 2 2" xfId="6606"/>
    <cellStyle name="Обычный 3 3 3 2 3 3 2 2 2" xfId="15054"/>
    <cellStyle name="Обычный 3 3 3 2 3 3 2 3" xfId="10830"/>
    <cellStyle name="Обычный 3 3 3 2 3 3 3" xfId="3790"/>
    <cellStyle name="Обычный 3 3 3 2 3 3 3 2" xfId="8014"/>
    <cellStyle name="Обычный 3 3 3 2 3 3 3 2 2" xfId="16462"/>
    <cellStyle name="Обычный 3 3 3 2 3 3 3 3" xfId="12238"/>
    <cellStyle name="Обычный 3 3 3 2 3 3 4" xfId="5198"/>
    <cellStyle name="Обычный 3 3 3 2 3 3 4 2" xfId="13646"/>
    <cellStyle name="Обычный 3 3 3 2 3 3 5" xfId="9422"/>
    <cellStyle name="Обычный 3 3 3 2 3 4" xfId="1678"/>
    <cellStyle name="Обычный 3 3 3 2 3 4 2" xfId="5902"/>
    <cellStyle name="Обычный 3 3 3 2 3 4 2 2" xfId="14350"/>
    <cellStyle name="Обычный 3 3 3 2 3 4 3" xfId="10126"/>
    <cellStyle name="Обычный 3 3 3 2 3 5" xfId="3086"/>
    <cellStyle name="Обычный 3 3 3 2 3 5 2" xfId="7310"/>
    <cellStyle name="Обычный 3 3 3 2 3 5 2 2" xfId="15758"/>
    <cellStyle name="Обычный 3 3 3 2 3 5 3" xfId="11534"/>
    <cellStyle name="Обычный 3 3 3 2 3 6" xfId="4494"/>
    <cellStyle name="Обычный 3 3 3 2 3 6 2" xfId="12942"/>
    <cellStyle name="Обычный 3 3 3 2 3 7" xfId="8718"/>
    <cellStyle name="Обычный 3 3 3 2 4" xfId="591"/>
    <cellStyle name="Обычный 3 3 3 2 4 2" xfId="1322"/>
    <cellStyle name="Обычный 3 3 3 2 4 2 2" xfId="2731"/>
    <cellStyle name="Обычный 3 3 3 2 4 2 2 2" xfId="6955"/>
    <cellStyle name="Обычный 3 3 3 2 4 2 2 2 2" xfId="15403"/>
    <cellStyle name="Обычный 3 3 3 2 4 2 2 3" xfId="11179"/>
    <cellStyle name="Обычный 3 3 3 2 4 2 3" xfId="4139"/>
    <cellStyle name="Обычный 3 3 3 2 4 2 3 2" xfId="8363"/>
    <cellStyle name="Обычный 3 3 3 2 4 2 3 2 2" xfId="16811"/>
    <cellStyle name="Обычный 3 3 3 2 4 2 3 3" xfId="12587"/>
    <cellStyle name="Обычный 3 3 3 2 4 2 4" xfId="5547"/>
    <cellStyle name="Обычный 3 3 3 2 4 2 4 2" xfId="13995"/>
    <cellStyle name="Обычный 3 3 3 2 4 2 5" xfId="9771"/>
    <cellStyle name="Обычный 3 3 3 2 4 3" xfId="2027"/>
    <cellStyle name="Обычный 3 3 3 2 4 3 2" xfId="6251"/>
    <cellStyle name="Обычный 3 3 3 2 4 3 2 2" xfId="14699"/>
    <cellStyle name="Обычный 3 3 3 2 4 3 3" xfId="10475"/>
    <cellStyle name="Обычный 3 3 3 2 4 4" xfId="3435"/>
    <cellStyle name="Обычный 3 3 3 2 4 4 2" xfId="7659"/>
    <cellStyle name="Обычный 3 3 3 2 4 4 2 2" xfId="16107"/>
    <cellStyle name="Обычный 3 3 3 2 4 4 3" xfId="11883"/>
    <cellStyle name="Обычный 3 3 3 2 4 5" xfId="4843"/>
    <cellStyle name="Обычный 3 3 3 2 4 5 2" xfId="13291"/>
    <cellStyle name="Обычный 3 3 3 2 4 6" xfId="9067"/>
    <cellStyle name="Обычный 3 3 3 2 5" xfId="970"/>
    <cellStyle name="Обычный 3 3 3 2 5 2" xfId="2379"/>
    <cellStyle name="Обычный 3 3 3 2 5 2 2" xfId="6603"/>
    <cellStyle name="Обычный 3 3 3 2 5 2 2 2" xfId="15051"/>
    <cellStyle name="Обычный 3 3 3 2 5 2 3" xfId="10827"/>
    <cellStyle name="Обычный 3 3 3 2 5 3" xfId="3787"/>
    <cellStyle name="Обычный 3 3 3 2 5 3 2" xfId="8011"/>
    <cellStyle name="Обычный 3 3 3 2 5 3 2 2" xfId="16459"/>
    <cellStyle name="Обычный 3 3 3 2 5 3 3" xfId="12235"/>
    <cellStyle name="Обычный 3 3 3 2 5 4" xfId="5195"/>
    <cellStyle name="Обычный 3 3 3 2 5 4 2" xfId="13643"/>
    <cellStyle name="Обычный 3 3 3 2 5 5" xfId="9419"/>
    <cellStyle name="Обычный 3 3 3 2 6" xfId="1675"/>
    <cellStyle name="Обычный 3 3 3 2 6 2" xfId="5899"/>
    <cellStyle name="Обычный 3 3 3 2 6 2 2" xfId="14347"/>
    <cellStyle name="Обычный 3 3 3 2 6 3" xfId="10123"/>
    <cellStyle name="Обычный 3 3 3 2 7" xfId="3083"/>
    <cellStyle name="Обычный 3 3 3 2 7 2" xfId="7307"/>
    <cellStyle name="Обычный 3 3 3 2 7 2 2" xfId="15755"/>
    <cellStyle name="Обычный 3 3 3 2 7 3" xfId="11531"/>
    <cellStyle name="Обычный 3 3 3 2 8" xfId="4491"/>
    <cellStyle name="Обычный 3 3 3 2 8 2" xfId="12939"/>
    <cellStyle name="Обычный 3 3 3 2 9" xfId="8715"/>
    <cellStyle name="Обычный 3 3 3 3" xfId="188"/>
    <cellStyle name="Обычный 3 3 3 3 2" xfId="189"/>
    <cellStyle name="Обычный 3 3 3 3 2 2" xfId="596"/>
    <cellStyle name="Обычный 3 3 3 3 2 2 2" xfId="1327"/>
    <cellStyle name="Обычный 3 3 3 3 2 2 2 2" xfId="2736"/>
    <cellStyle name="Обычный 3 3 3 3 2 2 2 2 2" xfId="6960"/>
    <cellStyle name="Обычный 3 3 3 3 2 2 2 2 2 2" xfId="15408"/>
    <cellStyle name="Обычный 3 3 3 3 2 2 2 2 3" xfId="11184"/>
    <cellStyle name="Обычный 3 3 3 3 2 2 2 3" xfId="4144"/>
    <cellStyle name="Обычный 3 3 3 3 2 2 2 3 2" xfId="8368"/>
    <cellStyle name="Обычный 3 3 3 3 2 2 2 3 2 2" xfId="16816"/>
    <cellStyle name="Обычный 3 3 3 3 2 2 2 3 3" xfId="12592"/>
    <cellStyle name="Обычный 3 3 3 3 2 2 2 4" xfId="5552"/>
    <cellStyle name="Обычный 3 3 3 3 2 2 2 4 2" xfId="14000"/>
    <cellStyle name="Обычный 3 3 3 3 2 2 2 5" xfId="9776"/>
    <cellStyle name="Обычный 3 3 3 3 2 2 3" xfId="2032"/>
    <cellStyle name="Обычный 3 3 3 3 2 2 3 2" xfId="6256"/>
    <cellStyle name="Обычный 3 3 3 3 2 2 3 2 2" xfId="14704"/>
    <cellStyle name="Обычный 3 3 3 3 2 2 3 3" xfId="10480"/>
    <cellStyle name="Обычный 3 3 3 3 2 2 4" xfId="3440"/>
    <cellStyle name="Обычный 3 3 3 3 2 2 4 2" xfId="7664"/>
    <cellStyle name="Обычный 3 3 3 3 2 2 4 2 2" xfId="16112"/>
    <cellStyle name="Обычный 3 3 3 3 2 2 4 3" xfId="11888"/>
    <cellStyle name="Обычный 3 3 3 3 2 2 5" xfId="4848"/>
    <cellStyle name="Обычный 3 3 3 3 2 2 5 2" xfId="13296"/>
    <cellStyle name="Обычный 3 3 3 3 2 2 6" xfId="9072"/>
    <cellStyle name="Обычный 3 3 3 3 2 3" xfId="975"/>
    <cellStyle name="Обычный 3 3 3 3 2 3 2" xfId="2384"/>
    <cellStyle name="Обычный 3 3 3 3 2 3 2 2" xfId="6608"/>
    <cellStyle name="Обычный 3 3 3 3 2 3 2 2 2" xfId="15056"/>
    <cellStyle name="Обычный 3 3 3 3 2 3 2 3" xfId="10832"/>
    <cellStyle name="Обычный 3 3 3 3 2 3 3" xfId="3792"/>
    <cellStyle name="Обычный 3 3 3 3 2 3 3 2" xfId="8016"/>
    <cellStyle name="Обычный 3 3 3 3 2 3 3 2 2" xfId="16464"/>
    <cellStyle name="Обычный 3 3 3 3 2 3 3 3" xfId="12240"/>
    <cellStyle name="Обычный 3 3 3 3 2 3 4" xfId="5200"/>
    <cellStyle name="Обычный 3 3 3 3 2 3 4 2" xfId="13648"/>
    <cellStyle name="Обычный 3 3 3 3 2 3 5" xfId="9424"/>
    <cellStyle name="Обычный 3 3 3 3 2 4" xfId="1680"/>
    <cellStyle name="Обычный 3 3 3 3 2 4 2" xfId="5904"/>
    <cellStyle name="Обычный 3 3 3 3 2 4 2 2" xfId="14352"/>
    <cellStyle name="Обычный 3 3 3 3 2 4 3" xfId="10128"/>
    <cellStyle name="Обычный 3 3 3 3 2 5" xfId="3088"/>
    <cellStyle name="Обычный 3 3 3 3 2 5 2" xfId="7312"/>
    <cellStyle name="Обычный 3 3 3 3 2 5 2 2" xfId="15760"/>
    <cellStyle name="Обычный 3 3 3 3 2 5 3" xfId="11536"/>
    <cellStyle name="Обычный 3 3 3 3 2 6" xfId="4496"/>
    <cellStyle name="Обычный 3 3 3 3 2 6 2" xfId="12944"/>
    <cellStyle name="Обычный 3 3 3 3 2 7" xfId="8720"/>
    <cellStyle name="Обычный 3 3 3 3 3" xfId="595"/>
    <cellStyle name="Обычный 3 3 3 3 3 2" xfId="1326"/>
    <cellStyle name="Обычный 3 3 3 3 3 2 2" xfId="2735"/>
    <cellStyle name="Обычный 3 3 3 3 3 2 2 2" xfId="6959"/>
    <cellStyle name="Обычный 3 3 3 3 3 2 2 2 2" xfId="15407"/>
    <cellStyle name="Обычный 3 3 3 3 3 2 2 3" xfId="11183"/>
    <cellStyle name="Обычный 3 3 3 3 3 2 3" xfId="4143"/>
    <cellStyle name="Обычный 3 3 3 3 3 2 3 2" xfId="8367"/>
    <cellStyle name="Обычный 3 3 3 3 3 2 3 2 2" xfId="16815"/>
    <cellStyle name="Обычный 3 3 3 3 3 2 3 3" xfId="12591"/>
    <cellStyle name="Обычный 3 3 3 3 3 2 4" xfId="5551"/>
    <cellStyle name="Обычный 3 3 3 3 3 2 4 2" xfId="13999"/>
    <cellStyle name="Обычный 3 3 3 3 3 2 5" xfId="9775"/>
    <cellStyle name="Обычный 3 3 3 3 3 3" xfId="2031"/>
    <cellStyle name="Обычный 3 3 3 3 3 3 2" xfId="6255"/>
    <cellStyle name="Обычный 3 3 3 3 3 3 2 2" xfId="14703"/>
    <cellStyle name="Обычный 3 3 3 3 3 3 3" xfId="10479"/>
    <cellStyle name="Обычный 3 3 3 3 3 4" xfId="3439"/>
    <cellStyle name="Обычный 3 3 3 3 3 4 2" xfId="7663"/>
    <cellStyle name="Обычный 3 3 3 3 3 4 2 2" xfId="16111"/>
    <cellStyle name="Обычный 3 3 3 3 3 4 3" xfId="11887"/>
    <cellStyle name="Обычный 3 3 3 3 3 5" xfId="4847"/>
    <cellStyle name="Обычный 3 3 3 3 3 5 2" xfId="13295"/>
    <cellStyle name="Обычный 3 3 3 3 3 6" xfId="9071"/>
    <cellStyle name="Обычный 3 3 3 3 4" xfId="974"/>
    <cellStyle name="Обычный 3 3 3 3 4 2" xfId="2383"/>
    <cellStyle name="Обычный 3 3 3 3 4 2 2" xfId="6607"/>
    <cellStyle name="Обычный 3 3 3 3 4 2 2 2" xfId="15055"/>
    <cellStyle name="Обычный 3 3 3 3 4 2 3" xfId="10831"/>
    <cellStyle name="Обычный 3 3 3 3 4 3" xfId="3791"/>
    <cellStyle name="Обычный 3 3 3 3 4 3 2" xfId="8015"/>
    <cellStyle name="Обычный 3 3 3 3 4 3 2 2" xfId="16463"/>
    <cellStyle name="Обычный 3 3 3 3 4 3 3" xfId="12239"/>
    <cellStyle name="Обычный 3 3 3 3 4 4" xfId="5199"/>
    <cellStyle name="Обычный 3 3 3 3 4 4 2" xfId="13647"/>
    <cellStyle name="Обычный 3 3 3 3 4 5" xfId="9423"/>
    <cellStyle name="Обычный 3 3 3 3 5" xfId="1679"/>
    <cellStyle name="Обычный 3 3 3 3 5 2" xfId="5903"/>
    <cellStyle name="Обычный 3 3 3 3 5 2 2" xfId="14351"/>
    <cellStyle name="Обычный 3 3 3 3 5 3" xfId="10127"/>
    <cellStyle name="Обычный 3 3 3 3 6" xfId="3087"/>
    <cellStyle name="Обычный 3 3 3 3 6 2" xfId="7311"/>
    <cellStyle name="Обычный 3 3 3 3 6 2 2" xfId="15759"/>
    <cellStyle name="Обычный 3 3 3 3 6 3" xfId="11535"/>
    <cellStyle name="Обычный 3 3 3 3 7" xfId="4495"/>
    <cellStyle name="Обычный 3 3 3 3 7 2" xfId="12943"/>
    <cellStyle name="Обычный 3 3 3 3 8" xfId="8719"/>
    <cellStyle name="Обычный 3 3 3 4" xfId="190"/>
    <cellStyle name="Обычный 3 3 3 4 2" xfId="597"/>
    <cellStyle name="Обычный 3 3 3 4 2 2" xfId="1328"/>
    <cellStyle name="Обычный 3 3 3 4 2 2 2" xfId="2737"/>
    <cellStyle name="Обычный 3 3 3 4 2 2 2 2" xfId="6961"/>
    <cellStyle name="Обычный 3 3 3 4 2 2 2 2 2" xfId="15409"/>
    <cellStyle name="Обычный 3 3 3 4 2 2 2 3" xfId="11185"/>
    <cellStyle name="Обычный 3 3 3 4 2 2 3" xfId="4145"/>
    <cellStyle name="Обычный 3 3 3 4 2 2 3 2" xfId="8369"/>
    <cellStyle name="Обычный 3 3 3 4 2 2 3 2 2" xfId="16817"/>
    <cellStyle name="Обычный 3 3 3 4 2 2 3 3" xfId="12593"/>
    <cellStyle name="Обычный 3 3 3 4 2 2 4" xfId="5553"/>
    <cellStyle name="Обычный 3 3 3 4 2 2 4 2" xfId="14001"/>
    <cellStyle name="Обычный 3 3 3 4 2 2 5" xfId="9777"/>
    <cellStyle name="Обычный 3 3 3 4 2 3" xfId="2033"/>
    <cellStyle name="Обычный 3 3 3 4 2 3 2" xfId="6257"/>
    <cellStyle name="Обычный 3 3 3 4 2 3 2 2" xfId="14705"/>
    <cellStyle name="Обычный 3 3 3 4 2 3 3" xfId="10481"/>
    <cellStyle name="Обычный 3 3 3 4 2 4" xfId="3441"/>
    <cellStyle name="Обычный 3 3 3 4 2 4 2" xfId="7665"/>
    <cellStyle name="Обычный 3 3 3 4 2 4 2 2" xfId="16113"/>
    <cellStyle name="Обычный 3 3 3 4 2 4 3" xfId="11889"/>
    <cellStyle name="Обычный 3 3 3 4 2 5" xfId="4849"/>
    <cellStyle name="Обычный 3 3 3 4 2 5 2" xfId="13297"/>
    <cellStyle name="Обычный 3 3 3 4 2 6" xfId="9073"/>
    <cellStyle name="Обычный 3 3 3 4 3" xfId="976"/>
    <cellStyle name="Обычный 3 3 3 4 3 2" xfId="2385"/>
    <cellStyle name="Обычный 3 3 3 4 3 2 2" xfId="6609"/>
    <cellStyle name="Обычный 3 3 3 4 3 2 2 2" xfId="15057"/>
    <cellStyle name="Обычный 3 3 3 4 3 2 3" xfId="10833"/>
    <cellStyle name="Обычный 3 3 3 4 3 3" xfId="3793"/>
    <cellStyle name="Обычный 3 3 3 4 3 3 2" xfId="8017"/>
    <cellStyle name="Обычный 3 3 3 4 3 3 2 2" xfId="16465"/>
    <cellStyle name="Обычный 3 3 3 4 3 3 3" xfId="12241"/>
    <cellStyle name="Обычный 3 3 3 4 3 4" xfId="5201"/>
    <cellStyle name="Обычный 3 3 3 4 3 4 2" xfId="13649"/>
    <cellStyle name="Обычный 3 3 3 4 3 5" xfId="9425"/>
    <cellStyle name="Обычный 3 3 3 4 4" xfId="1681"/>
    <cellStyle name="Обычный 3 3 3 4 4 2" xfId="5905"/>
    <cellStyle name="Обычный 3 3 3 4 4 2 2" xfId="14353"/>
    <cellStyle name="Обычный 3 3 3 4 4 3" xfId="10129"/>
    <cellStyle name="Обычный 3 3 3 4 5" xfId="3089"/>
    <cellStyle name="Обычный 3 3 3 4 5 2" xfId="7313"/>
    <cellStyle name="Обычный 3 3 3 4 5 2 2" xfId="15761"/>
    <cellStyle name="Обычный 3 3 3 4 5 3" xfId="11537"/>
    <cellStyle name="Обычный 3 3 3 4 6" xfId="4497"/>
    <cellStyle name="Обычный 3 3 3 4 6 2" xfId="12945"/>
    <cellStyle name="Обычный 3 3 3 4 7" xfId="8721"/>
    <cellStyle name="Обычный 3 3 3 5" xfId="590"/>
    <cellStyle name="Обычный 3 3 3 5 2" xfId="1321"/>
    <cellStyle name="Обычный 3 3 3 5 2 2" xfId="2730"/>
    <cellStyle name="Обычный 3 3 3 5 2 2 2" xfId="6954"/>
    <cellStyle name="Обычный 3 3 3 5 2 2 2 2" xfId="15402"/>
    <cellStyle name="Обычный 3 3 3 5 2 2 3" xfId="11178"/>
    <cellStyle name="Обычный 3 3 3 5 2 3" xfId="4138"/>
    <cellStyle name="Обычный 3 3 3 5 2 3 2" xfId="8362"/>
    <cellStyle name="Обычный 3 3 3 5 2 3 2 2" xfId="16810"/>
    <cellStyle name="Обычный 3 3 3 5 2 3 3" xfId="12586"/>
    <cellStyle name="Обычный 3 3 3 5 2 4" xfId="5546"/>
    <cellStyle name="Обычный 3 3 3 5 2 4 2" xfId="13994"/>
    <cellStyle name="Обычный 3 3 3 5 2 5" xfId="9770"/>
    <cellStyle name="Обычный 3 3 3 5 3" xfId="2026"/>
    <cellStyle name="Обычный 3 3 3 5 3 2" xfId="6250"/>
    <cellStyle name="Обычный 3 3 3 5 3 2 2" xfId="14698"/>
    <cellStyle name="Обычный 3 3 3 5 3 3" xfId="10474"/>
    <cellStyle name="Обычный 3 3 3 5 4" xfId="3434"/>
    <cellStyle name="Обычный 3 3 3 5 4 2" xfId="7658"/>
    <cellStyle name="Обычный 3 3 3 5 4 2 2" xfId="16106"/>
    <cellStyle name="Обычный 3 3 3 5 4 3" xfId="11882"/>
    <cellStyle name="Обычный 3 3 3 5 5" xfId="4842"/>
    <cellStyle name="Обычный 3 3 3 5 5 2" xfId="13290"/>
    <cellStyle name="Обычный 3 3 3 5 6" xfId="9066"/>
    <cellStyle name="Обычный 3 3 3 6" xfId="969"/>
    <cellStyle name="Обычный 3 3 3 6 2" xfId="2378"/>
    <cellStyle name="Обычный 3 3 3 6 2 2" xfId="6602"/>
    <cellStyle name="Обычный 3 3 3 6 2 2 2" xfId="15050"/>
    <cellStyle name="Обычный 3 3 3 6 2 3" xfId="10826"/>
    <cellStyle name="Обычный 3 3 3 6 3" xfId="3786"/>
    <cellStyle name="Обычный 3 3 3 6 3 2" xfId="8010"/>
    <cellStyle name="Обычный 3 3 3 6 3 2 2" xfId="16458"/>
    <cellStyle name="Обычный 3 3 3 6 3 3" xfId="12234"/>
    <cellStyle name="Обычный 3 3 3 6 4" xfId="5194"/>
    <cellStyle name="Обычный 3 3 3 6 4 2" xfId="13642"/>
    <cellStyle name="Обычный 3 3 3 6 5" xfId="9418"/>
    <cellStyle name="Обычный 3 3 3 7" xfId="1674"/>
    <cellStyle name="Обычный 3 3 3 7 2" xfId="5898"/>
    <cellStyle name="Обычный 3 3 3 7 2 2" xfId="14346"/>
    <cellStyle name="Обычный 3 3 3 7 3" xfId="10122"/>
    <cellStyle name="Обычный 3 3 3 8" xfId="3082"/>
    <cellStyle name="Обычный 3 3 3 8 2" xfId="7306"/>
    <cellStyle name="Обычный 3 3 3 8 2 2" xfId="15754"/>
    <cellStyle name="Обычный 3 3 3 8 3" xfId="11530"/>
    <cellStyle name="Обычный 3 3 3 9" xfId="4490"/>
    <cellStyle name="Обычный 3 3 3 9 2" xfId="12938"/>
    <cellStyle name="Обычный 3 3 4" xfId="191"/>
    <cellStyle name="Обычный 3 3 4 2" xfId="192"/>
    <cellStyle name="Обычный 3 3 4 2 2" xfId="193"/>
    <cellStyle name="Обычный 3 3 4 2 2 2" xfId="600"/>
    <cellStyle name="Обычный 3 3 4 2 2 2 2" xfId="1331"/>
    <cellStyle name="Обычный 3 3 4 2 2 2 2 2" xfId="2740"/>
    <cellStyle name="Обычный 3 3 4 2 2 2 2 2 2" xfId="6964"/>
    <cellStyle name="Обычный 3 3 4 2 2 2 2 2 2 2" xfId="15412"/>
    <cellStyle name="Обычный 3 3 4 2 2 2 2 2 3" xfId="11188"/>
    <cellStyle name="Обычный 3 3 4 2 2 2 2 3" xfId="4148"/>
    <cellStyle name="Обычный 3 3 4 2 2 2 2 3 2" xfId="8372"/>
    <cellStyle name="Обычный 3 3 4 2 2 2 2 3 2 2" xfId="16820"/>
    <cellStyle name="Обычный 3 3 4 2 2 2 2 3 3" xfId="12596"/>
    <cellStyle name="Обычный 3 3 4 2 2 2 2 4" xfId="5556"/>
    <cellStyle name="Обычный 3 3 4 2 2 2 2 4 2" xfId="14004"/>
    <cellStyle name="Обычный 3 3 4 2 2 2 2 5" xfId="9780"/>
    <cellStyle name="Обычный 3 3 4 2 2 2 3" xfId="2036"/>
    <cellStyle name="Обычный 3 3 4 2 2 2 3 2" xfId="6260"/>
    <cellStyle name="Обычный 3 3 4 2 2 2 3 2 2" xfId="14708"/>
    <cellStyle name="Обычный 3 3 4 2 2 2 3 3" xfId="10484"/>
    <cellStyle name="Обычный 3 3 4 2 2 2 4" xfId="3444"/>
    <cellStyle name="Обычный 3 3 4 2 2 2 4 2" xfId="7668"/>
    <cellStyle name="Обычный 3 3 4 2 2 2 4 2 2" xfId="16116"/>
    <cellStyle name="Обычный 3 3 4 2 2 2 4 3" xfId="11892"/>
    <cellStyle name="Обычный 3 3 4 2 2 2 5" xfId="4852"/>
    <cellStyle name="Обычный 3 3 4 2 2 2 5 2" xfId="13300"/>
    <cellStyle name="Обычный 3 3 4 2 2 2 6" xfId="9076"/>
    <cellStyle name="Обычный 3 3 4 2 2 3" xfId="979"/>
    <cellStyle name="Обычный 3 3 4 2 2 3 2" xfId="2388"/>
    <cellStyle name="Обычный 3 3 4 2 2 3 2 2" xfId="6612"/>
    <cellStyle name="Обычный 3 3 4 2 2 3 2 2 2" xfId="15060"/>
    <cellStyle name="Обычный 3 3 4 2 2 3 2 3" xfId="10836"/>
    <cellStyle name="Обычный 3 3 4 2 2 3 3" xfId="3796"/>
    <cellStyle name="Обычный 3 3 4 2 2 3 3 2" xfId="8020"/>
    <cellStyle name="Обычный 3 3 4 2 2 3 3 2 2" xfId="16468"/>
    <cellStyle name="Обычный 3 3 4 2 2 3 3 3" xfId="12244"/>
    <cellStyle name="Обычный 3 3 4 2 2 3 4" xfId="5204"/>
    <cellStyle name="Обычный 3 3 4 2 2 3 4 2" xfId="13652"/>
    <cellStyle name="Обычный 3 3 4 2 2 3 5" xfId="9428"/>
    <cellStyle name="Обычный 3 3 4 2 2 4" xfId="1684"/>
    <cellStyle name="Обычный 3 3 4 2 2 4 2" xfId="5908"/>
    <cellStyle name="Обычный 3 3 4 2 2 4 2 2" xfId="14356"/>
    <cellStyle name="Обычный 3 3 4 2 2 4 3" xfId="10132"/>
    <cellStyle name="Обычный 3 3 4 2 2 5" xfId="3092"/>
    <cellStyle name="Обычный 3 3 4 2 2 5 2" xfId="7316"/>
    <cellStyle name="Обычный 3 3 4 2 2 5 2 2" xfId="15764"/>
    <cellStyle name="Обычный 3 3 4 2 2 5 3" xfId="11540"/>
    <cellStyle name="Обычный 3 3 4 2 2 6" xfId="4500"/>
    <cellStyle name="Обычный 3 3 4 2 2 6 2" xfId="12948"/>
    <cellStyle name="Обычный 3 3 4 2 2 7" xfId="8724"/>
    <cellStyle name="Обычный 3 3 4 2 3" xfId="599"/>
    <cellStyle name="Обычный 3 3 4 2 3 2" xfId="1330"/>
    <cellStyle name="Обычный 3 3 4 2 3 2 2" xfId="2739"/>
    <cellStyle name="Обычный 3 3 4 2 3 2 2 2" xfId="6963"/>
    <cellStyle name="Обычный 3 3 4 2 3 2 2 2 2" xfId="15411"/>
    <cellStyle name="Обычный 3 3 4 2 3 2 2 3" xfId="11187"/>
    <cellStyle name="Обычный 3 3 4 2 3 2 3" xfId="4147"/>
    <cellStyle name="Обычный 3 3 4 2 3 2 3 2" xfId="8371"/>
    <cellStyle name="Обычный 3 3 4 2 3 2 3 2 2" xfId="16819"/>
    <cellStyle name="Обычный 3 3 4 2 3 2 3 3" xfId="12595"/>
    <cellStyle name="Обычный 3 3 4 2 3 2 4" xfId="5555"/>
    <cellStyle name="Обычный 3 3 4 2 3 2 4 2" xfId="14003"/>
    <cellStyle name="Обычный 3 3 4 2 3 2 5" xfId="9779"/>
    <cellStyle name="Обычный 3 3 4 2 3 3" xfId="2035"/>
    <cellStyle name="Обычный 3 3 4 2 3 3 2" xfId="6259"/>
    <cellStyle name="Обычный 3 3 4 2 3 3 2 2" xfId="14707"/>
    <cellStyle name="Обычный 3 3 4 2 3 3 3" xfId="10483"/>
    <cellStyle name="Обычный 3 3 4 2 3 4" xfId="3443"/>
    <cellStyle name="Обычный 3 3 4 2 3 4 2" xfId="7667"/>
    <cellStyle name="Обычный 3 3 4 2 3 4 2 2" xfId="16115"/>
    <cellStyle name="Обычный 3 3 4 2 3 4 3" xfId="11891"/>
    <cellStyle name="Обычный 3 3 4 2 3 5" xfId="4851"/>
    <cellStyle name="Обычный 3 3 4 2 3 5 2" xfId="13299"/>
    <cellStyle name="Обычный 3 3 4 2 3 6" xfId="9075"/>
    <cellStyle name="Обычный 3 3 4 2 4" xfId="978"/>
    <cellStyle name="Обычный 3 3 4 2 4 2" xfId="2387"/>
    <cellStyle name="Обычный 3 3 4 2 4 2 2" xfId="6611"/>
    <cellStyle name="Обычный 3 3 4 2 4 2 2 2" xfId="15059"/>
    <cellStyle name="Обычный 3 3 4 2 4 2 3" xfId="10835"/>
    <cellStyle name="Обычный 3 3 4 2 4 3" xfId="3795"/>
    <cellStyle name="Обычный 3 3 4 2 4 3 2" xfId="8019"/>
    <cellStyle name="Обычный 3 3 4 2 4 3 2 2" xfId="16467"/>
    <cellStyle name="Обычный 3 3 4 2 4 3 3" xfId="12243"/>
    <cellStyle name="Обычный 3 3 4 2 4 4" xfId="5203"/>
    <cellStyle name="Обычный 3 3 4 2 4 4 2" xfId="13651"/>
    <cellStyle name="Обычный 3 3 4 2 4 5" xfId="9427"/>
    <cellStyle name="Обычный 3 3 4 2 5" xfId="1683"/>
    <cellStyle name="Обычный 3 3 4 2 5 2" xfId="5907"/>
    <cellStyle name="Обычный 3 3 4 2 5 2 2" xfId="14355"/>
    <cellStyle name="Обычный 3 3 4 2 5 3" xfId="10131"/>
    <cellStyle name="Обычный 3 3 4 2 6" xfId="3091"/>
    <cellStyle name="Обычный 3 3 4 2 6 2" xfId="7315"/>
    <cellStyle name="Обычный 3 3 4 2 6 2 2" xfId="15763"/>
    <cellStyle name="Обычный 3 3 4 2 6 3" xfId="11539"/>
    <cellStyle name="Обычный 3 3 4 2 7" xfId="4499"/>
    <cellStyle name="Обычный 3 3 4 2 7 2" xfId="12947"/>
    <cellStyle name="Обычный 3 3 4 2 8" xfId="8723"/>
    <cellStyle name="Обычный 3 3 4 3" xfId="194"/>
    <cellStyle name="Обычный 3 3 4 3 2" xfId="601"/>
    <cellStyle name="Обычный 3 3 4 3 2 2" xfId="1332"/>
    <cellStyle name="Обычный 3 3 4 3 2 2 2" xfId="2741"/>
    <cellStyle name="Обычный 3 3 4 3 2 2 2 2" xfId="6965"/>
    <cellStyle name="Обычный 3 3 4 3 2 2 2 2 2" xfId="15413"/>
    <cellStyle name="Обычный 3 3 4 3 2 2 2 3" xfId="11189"/>
    <cellStyle name="Обычный 3 3 4 3 2 2 3" xfId="4149"/>
    <cellStyle name="Обычный 3 3 4 3 2 2 3 2" xfId="8373"/>
    <cellStyle name="Обычный 3 3 4 3 2 2 3 2 2" xfId="16821"/>
    <cellStyle name="Обычный 3 3 4 3 2 2 3 3" xfId="12597"/>
    <cellStyle name="Обычный 3 3 4 3 2 2 4" xfId="5557"/>
    <cellStyle name="Обычный 3 3 4 3 2 2 4 2" xfId="14005"/>
    <cellStyle name="Обычный 3 3 4 3 2 2 5" xfId="9781"/>
    <cellStyle name="Обычный 3 3 4 3 2 3" xfId="2037"/>
    <cellStyle name="Обычный 3 3 4 3 2 3 2" xfId="6261"/>
    <cellStyle name="Обычный 3 3 4 3 2 3 2 2" xfId="14709"/>
    <cellStyle name="Обычный 3 3 4 3 2 3 3" xfId="10485"/>
    <cellStyle name="Обычный 3 3 4 3 2 4" xfId="3445"/>
    <cellStyle name="Обычный 3 3 4 3 2 4 2" xfId="7669"/>
    <cellStyle name="Обычный 3 3 4 3 2 4 2 2" xfId="16117"/>
    <cellStyle name="Обычный 3 3 4 3 2 4 3" xfId="11893"/>
    <cellStyle name="Обычный 3 3 4 3 2 5" xfId="4853"/>
    <cellStyle name="Обычный 3 3 4 3 2 5 2" xfId="13301"/>
    <cellStyle name="Обычный 3 3 4 3 2 6" xfId="9077"/>
    <cellStyle name="Обычный 3 3 4 3 3" xfId="980"/>
    <cellStyle name="Обычный 3 3 4 3 3 2" xfId="2389"/>
    <cellStyle name="Обычный 3 3 4 3 3 2 2" xfId="6613"/>
    <cellStyle name="Обычный 3 3 4 3 3 2 2 2" xfId="15061"/>
    <cellStyle name="Обычный 3 3 4 3 3 2 3" xfId="10837"/>
    <cellStyle name="Обычный 3 3 4 3 3 3" xfId="3797"/>
    <cellStyle name="Обычный 3 3 4 3 3 3 2" xfId="8021"/>
    <cellStyle name="Обычный 3 3 4 3 3 3 2 2" xfId="16469"/>
    <cellStyle name="Обычный 3 3 4 3 3 3 3" xfId="12245"/>
    <cellStyle name="Обычный 3 3 4 3 3 4" xfId="5205"/>
    <cellStyle name="Обычный 3 3 4 3 3 4 2" xfId="13653"/>
    <cellStyle name="Обычный 3 3 4 3 3 5" xfId="9429"/>
    <cellStyle name="Обычный 3 3 4 3 4" xfId="1685"/>
    <cellStyle name="Обычный 3 3 4 3 4 2" xfId="5909"/>
    <cellStyle name="Обычный 3 3 4 3 4 2 2" xfId="14357"/>
    <cellStyle name="Обычный 3 3 4 3 4 3" xfId="10133"/>
    <cellStyle name="Обычный 3 3 4 3 5" xfId="3093"/>
    <cellStyle name="Обычный 3 3 4 3 5 2" xfId="7317"/>
    <cellStyle name="Обычный 3 3 4 3 5 2 2" xfId="15765"/>
    <cellStyle name="Обычный 3 3 4 3 5 3" xfId="11541"/>
    <cellStyle name="Обычный 3 3 4 3 6" xfId="4501"/>
    <cellStyle name="Обычный 3 3 4 3 6 2" xfId="12949"/>
    <cellStyle name="Обычный 3 3 4 3 7" xfId="8725"/>
    <cellStyle name="Обычный 3 3 4 4" xfId="598"/>
    <cellStyle name="Обычный 3 3 4 4 2" xfId="1329"/>
    <cellStyle name="Обычный 3 3 4 4 2 2" xfId="2738"/>
    <cellStyle name="Обычный 3 3 4 4 2 2 2" xfId="6962"/>
    <cellStyle name="Обычный 3 3 4 4 2 2 2 2" xfId="15410"/>
    <cellStyle name="Обычный 3 3 4 4 2 2 3" xfId="11186"/>
    <cellStyle name="Обычный 3 3 4 4 2 3" xfId="4146"/>
    <cellStyle name="Обычный 3 3 4 4 2 3 2" xfId="8370"/>
    <cellStyle name="Обычный 3 3 4 4 2 3 2 2" xfId="16818"/>
    <cellStyle name="Обычный 3 3 4 4 2 3 3" xfId="12594"/>
    <cellStyle name="Обычный 3 3 4 4 2 4" xfId="5554"/>
    <cellStyle name="Обычный 3 3 4 4 2 4 2" xfId="14002"/>
    <cellStyle name="Обычный 3 3 4 4 2 5" xfId="9778"/>
    <cellStyle name="Обычный 3 3 4 4 3" xfId="2034"/>
    <cellStyle name="Обычный 3 3 4 4 3 2" xfId="6258"/>
    <cellStyle name="Обычный 3 3 4 4 3 2 2" xfId="14706"/>
    <cellStyle name="Обычный 3 3 4 4 3 3" xfId="10482"/>
    <cellStyle name="Обычный 3 3 4 4 4" xfId="3442"/>
    <cellStyle name="Обычный 3 3 4 4 4 2" xfId="7666"/>
    <cellStyle name="Обычный 3 3 4 4 4 2 2" xfId="16114"/>
    <cellStyle name="Обычный 3 3 4 4 4 3" xfId="11890"/>
    <cellStyle name="Обычный 3 3 4 4 5" xfId="4850"/>
    <cellStyle name="Обычный 3 3 4 4 5 2" xfId="13298"/>
    <cellStyle name="Обычный 3 3 4 4 6" xfId="9074"/>
    <cellStyle name="Обычный 3 3 4 5" xfId="977"/>
    <cellStyle name="Обычный 3 3 4 5 2" xfId="2386"/>
    <cellStyle name="Обычный 3 3 4 5 2 2" xfId="6610"/>
    <cellStyle name="Обычный 3 3 4 5 2 2 2" xfId="15058"/>
    <cellStyle name="Обычный 3 3 4 5 2 3" xfId="10834"/>
    <cellStyle name="Обычный 3 3 4 5 3" xfId="3794"/>
    <cellStyle name="Обычный 3 3 4 5 3 2" xfId="8018"/>
    <cellStyle name="Обычный 3 3 4 5 3 2 2" xfId="16466"/>
    <cellStyle name="Обычный 3 3 4 5 3 3" xfId="12242"/>
    <cellStyle name="Обычный 3 3 4 5 4" xfId="5202"/>
    <cellStyle name="Обычный 3 3 4 5 4 2" xfId="13650"/>
    <cellStyle name="Обычный 3 3 4 5 5" xfId="9426"/>
    <cellStyle name="Обычный 3 3 4 6" xfId="1682"/>
    <cellStyle name="Обычный 3 3 4 6 2" xfId="5906"/>
    <cellStyle name="Обычный 3 3 4 6 2 2" xfId="14354"/>
    <cellStyle name="Обычный 3 3 4 6 3" xfId="10130"/>
    <cellStyle name="Обычный 3 3 4 7" xfId="3090"/>
    <cellStyle name="Обычный 3 3 4 7 2" xfId="7314"/>
    <cellStyle name="Обычный 3 3 4 7 2 2" xfId="15762"/>
    <cellStyle name="Обычный 3 3 4 7 3" xfId="11538"/>
    <cellStyle name="Обычный 3 3 4 8" xfId="4498"/>
    <cellStyle name="Обычный 3 3 4 8 2" xfId="12946"/>
    <cellStyle name="Обычный 3 3 4 9" xfId="8722"/>
    <cellStyle name="Обычный 3 3 5" xfId="195"/>
    <cellStyle name="Обычный 3 3 5 2" xfId="196"/>
    <cellStyle name="Обычный 3 3 5 2 2" xfId="603"/>
    <cellStyle name="Обычный 3 3 5 2 2 2" xfId="1334"/>
    <cellStyle name="Обычный 3 3 5 2 2 2 2" xfId="2743"/>
    <cellStyle name="Обычный 3 3 5 2 2 2 2 2" xfId="6967"/>
    <cellStyle name="Обычный 3 3 5 2 2 2 2 2 2" xfId="15415"/>
    <cellStyle name="Обычный 3 3 5 2 2 2 2 3" xfId="11191"/>
    <cellStyle name="Обычный 3 3 5 2 2 2 3" xfId="4151"/>
    <cellStyle name="Обычный 3 3 5 2 2 2 3 2" xfId="8375"/>
    <cellStyle name="Обычный 3 3 5 2 2 2 3 2 2" xfId="16823"/>
    <cellStyle name="Обычный 3 3 5 2 2 2 3 3" xfId="12599"/>
    <cellStyle name="Обычный 3 3 5 2 2 2 4" xfId="5559"/>
    <cellStyle name="Обычный 3 3 5 2 2 2 4 2" xfId="14007"/>
    <cellStyle name="Обычный 3 3 5 2 2 2 5" xfId="9783"/>
    <cellStyle name="Обычный 3 3 5 2 2 3" xfId="2039"/>
    <cellStyle name="Обычный 3 3 5 2 2 3 2" xfId="6263"/>
    <cellStyle name="Обычный 3 3 5 2 2 3 2 2" xfId="14711"/>
    <cellStyle name="Обычный 3 3 5 2 2 3 3" xfId="10487"/>
    <cellStyle name="Обычный 3 3 5 2 2 4" xfId="3447"/>
    <cellStyle name="Обычный 3 3 5 2 2 4 2" xfId="7671"/>
    <cellStyle name="Обычный 3 3 5 2 2 4 2 2" xfId="16119"/>
    <cellStyle name="Обычный 3 3 5 2 2 4 3" xfId="11895"/>
    <cellStyle name="Обычный 3 3 5 2 2 5" xfId="4855"/>
    <cellStyle name="Обычный 3 3 5 2 2 5 2" xfId="13303"/>
    <cellStyle name="Обычный 3 3 5 2 2 6" xfId="9079"/>
    <cellStyle name="Обычный 3 3 5 2 3" xfId="982"/>
    <cellStyle name="Обычный 3 3 5 2 3 2" xfId="2391"/>
    <cellStyle name="Обычный 3 3 5 2 3 2 2" xfId="6615"/>
    <cellStyle name="Обычный 3 3 5 2 3 2 2 2" xfId="15063"/>
    <cellStyle name="Обычный 3 3 5 2 3 2 3" xfId="10839"/>
    <cellStyle name="Обычный 3 3 5 2 3 3" xfId="3799"/>
    <cellStyle name="Обычный 3 3 5 2 3 3 2" xfId="8023"/>
    <cellStyle name="Обычный 3 3 5 2 3 3 2 2" xfId="16471"/>
    <cellStyle name="Обычный 3 3 5 2 3 3 3" xfId="12247"/>
    <cellStyle name="Обычный 3 3 5 2 3 4" xfId="5207"/>
    <cellStyle name="Обычный 3 3 5 2 3 4 2" xfId="13655"/>
    <cellStyle name="Обычный 3 3 5 2 3 5" xfId="9431"/>
    <cellStyle name="Обычный 3 3 5 2 4" xfId="1687"/>
    <cellStyle name="Обычный 3 3 5 2 4 2" xfId="5911"/>
    <cellStyle name="Обычный 3 3 5 2 4 2 2" xfId="14359"/>
    <cellStyle name="Обычный 3 3 5 2 4 3" xfId="10135"/>
    <cellStyle name="Обычный 3 3 5 2 5" xfId="3095"/>
    <cellStyle name="Обычный 3 3 5 2 5 2" xfId="7319"/>
    <cellStyle name="Обычный 3 3 5 2 5 2 2" xfId="15767"/>
    <cellStyle name="Обычный 3 3 5 2 5 3" xfId="11543"/>
    <cellStyle name="Обычный 3 3 5 2 6" xfId="4503"/>
    <cellStyle name="Обычный 3 3 5 2 6 2" xfId="12951"/>
    <cellStyle name="Обычный 3 3 5 2 7" xfId="8727"/>
    <cellStyle name="Обычный 3 3 5 3" xfId="602"/>
    <cellStyle name="Обычный 3 3 5 3 2" xfId="1333"/>
    <cellStyle name="Обычный 3 3 5 3 2 2" xfId="2742"/>
    <cellStyle name="Обычный 3 3 5 3 2 2 2" xfId="6966"/>
    <cellStyle name="Обычный 3 3 5 3 2 2 2 2" xfId="15414"/>
    <cellStyle name="Обычный 3 3 5 3 2 2 3" xfId="11190"/>
    <cellStyle name="Обычный 3 3 5 3 2 3" xfId="4150"/>
    <cellStyle name="Обычный 3 3 5 3 2 3 2" xfId="8374"/>
    <cellStyle name="Обычный 3 3 5 3 2 3 2 2" xfId="16822"/>
    <cellStyle name="Обычный 3 3 5 3 2 3 3" xfId="12598"/>
    <cellStyle name="Обычный 3 3 5 3 2 4" xfId="5558"/>
    <cellStyle name="Обычный 3 3 5 3 2 4 2" xfId="14006"/>
    <cellStyle name="Обычный 3 3 5 3 2 5" xfId="9782"/>
    <cellStyle name="Обычный 3 3 5 3 3" xfId="2038"/>
    <cellStyle name="Обычный 3 3 5 3 3 2" xfId="6262"/>
    <cellStyle name="Обычный 3 3 5 3 3 2 2" xfId="14710"/>
    <cellStyle name="Обычный 3 3 5 3 3 3" xfId="10486"/>
    <cellStyle name="Обычный 3 3 5 3 4" xfId="3446"/>
    <cellStyle name="Обычный 3 3 5 3 4 2" xfId="7670"/>
    <cellStyle name="Обычный 3 3 5 3 4 2 2" xfId="16118"/>
    <cellStyle name="Обычный 3 3 5 3 4 3" xfId="11894"/>
    <cellStyle name="Обычный 3 3 5 3 5" xfId="4854"/>
    <cellStyle name="Обычный 3 3 5 3 5 2" xfId="13302"/>
    <cellStyle name="Обычный 3 3 5 3 6" xfId="9078"/>
    <cellStyle name="Обычный 3 3 5 4" xfId="981"/>
    <cellStyle name="Обычный 3 3 5 4 2" xfId="2390"/>
    <cellStyle name="Обычный 3 3 5 4 2 2" xfId="6614"/>
    <cellStyle name="Обычный 3 3 5 4 2 2 2" xfId="15062"/>
    <cellStyle name="Обычный 3 3 5 4 2 3" xfId="10838"/>
    <cellStyle name="Обычный 3 3 5 4 3" xfId="3798"/>
    <cellStyle name="Обычный 3 3 5 4 3 2" xfId="8022"/>
    <cellStyle name="Обычный 3 3 5 4 3 2 2" xfId="16470"/>
    <cellStyle name="Обычный 3 3 5 4 3 3" xfId="12246"/>
    <cellStyle name="Обычный 3 3 5 4 4" xfId="5206"/>
    <cellStyle name="Обычный 3 3 5 4 4 2" xfId="13654"/>
    <cellStyle name="Обычный 3 3 5 4 5" xfId="9430"/>
    <cellStyle name="Обычный 3 3 5 5" xfId="1686"/>
    <cellStyle name="Обычный 3 3 5 5 2" xfId="5910"/>
    <cellStyle name="Обычный 3 3 5 5 2 2" xfId="14358"/>
    <cellStyle name="Обычный 3 3 5 5 3" xfId="10134"/>
    <cellStyle name="Обычный 3 3 5 6" xfId="3094"/>
    <cellStyle name="Обычный 3 3 5 6 2" xfId="7318"/>
    <cellStyle name="Обычный 3 3 5 6 2 2" xfId="15766"/>
    <cellStyle name="Обычный 3 3 5 6 3" xfId="11542"/>
    <cellStyle name="Обычный 3 3 5 7" xfId="4502"/>
    <cellStyle name="Обычный 3 3 5 7 2" xfId="12950"/>
    <cellStyle name="Обычный 3 3 5 8" xfId="8726"/>
    <cellStyle name="Обычный 3 3 6" xfId="197"/>
    <cellStyle name="Обычный 3 3 6 2" xfId="604"/>
    <cellStyle name="Обычный 3 3 6 2 2" xfId="1335"/>
    <cellStyle name="Обычный 3 3 6 2 2 2" xfId="2744"/>
    <cellStyle name="Обычный 3 3 6 2 2 2 2" xfId="6968"/>
    <cellStyle name="Обычный 3 3 6 2 2 2 2 2" xfId="15416"/>
    <cellStyle name="Обычный 3 3 6 2 2 2 3" xfId="11192"/>
    <cellStyle name="Обычный 3 3 6 2 2 3" xfId="4152"/>
    <cellStyle name="Обычный 3 3 6 2 2 3 2" xfId="8376"/>
    <cellStyle name="Обычный 3 3 6 2 2 3 2 2" xfId="16824"/>
    <cellStyle name="Обычный 3 3 6 2 2 3 3" xfId="12600"/>
    <cellStyle name="Обычный 3 3 6 2 2 4" xfId="5560"/>
    <cellStyle name="Обычный 3 3 6 2 2 4 2" xfId="14008"/>
    <cellStyle name="Обычный 3 3 6 2 2 5" xfId="9784"/>
    <cellStyle name="Обычный 3 3 6 2 3" xfId="2040"/>
    <cellStyle name="Обычный 3 3 6 2 3 2" xfId="6264"/>
    <cellStyle name="Обычный 3 3 6 2 3 2 2" xfId="14712"/>
    <cellStyle name="Обычный 3 3 6 2 3 3" xfId="10488"/>
    <cellStyle name="Обычный 3 3 6 2 4" xfId="3448"/>
    <cellStyle name="Обычный 3 3 6 2 4 2" xfId="7672"/>
    <cellStyle name="Обычный 3 3 6 2 4 2 2" xfId="16120"/>
    <cellStyle name="Обычный 3 3 6 2 4 3" xfId="11896"/>
    <cellStyle name="Обычный 3 3 6 2 5" xfId="4856"/>
    <cellStyle name="Обычный 3 3 6 2 5 2" xfId="13304"/>
    <cellStyle name="Обычный 3 3 6 2 6" xfId="9080"/>
    <cellStyle name="Обычный 3 3 6 3" xfId="983"/>
    <cellStyle name="Обычный 3 3 6 3 2" xfId="2392"/>
    <cellStyle name="Обычный 3 3 6 3 2 2" xfId="6616"/>
    <cellStyle name="Обычный 3 3 6 3 2 2 2" xfId="15064"/>
    <cellStyle name="Обычный 3 3 6 3 2 3" xfId="10840"/>
    <cellStyle name="Обычный 3 3 6 3 3" xfId="3800"/>
    <cellStyle name="Обычный 3 3 6 3 3 2" xfId="8024"/>
    <cellStyle name="Обычный 3 3 6 3 3 2 2" xfId="16472"/>
    <cellStyle name="Обычный 3 3 6 3 3 3" xfId="12248"/>
    <cellStyle name="Обычный 3 3 6 3 4" xfId="5208"/>
    <cellStyle name="Обычный 3 3 6 3 4 2" xfId="13656"/>
    <cellStyle name="Обычный 3 3 6 3 5" xfId="9432"/>
    <cellStyle name="Обычный 3 3 6 4" xfId="1688"/>
    <cellStyle name="Обычный 3 3 6 4 2" xfId="5912"/>
    <cellStyle name="Обычный 3 3 6 4 2 2" xfId="14360"/>
    <cellStyle name="Обычный 3 3 6 4 3" xfId="10136"/>
    <cellStyle name="Обычный 3 3 6 5" xfId="3096"/>
    <cellStyle name="Обычный 3 3 6 5 2" xfId="7320"/>
    <cellStyle name="Обычный 3 3 6 5 2 2" xfId="15768"/>
    <cellStyle name="Обычный 3 3 6 5 3" xfId="11544"/>
    <cellStyle name="Обычный 3 3 6 6" xfId="4504"/>
    <cellStyle name="Обычный 3 3 6 6 2" xfId="12952"/>
    <cellStyle name="Обычный 3 3 6 7" xfId="8728"/>
    <cellStyle name="Обычный 3 3 7" xfId="573"/>
    <cellStyle name="Обычный 3 3 7 2" xfId="1304"/>
    <cellStyle name="Обычный 3 3 7 2 2" xfId="2713"/>
    <cellStyle name="Обычный 3 3 7 2 2 2" xfId="6937"/>
    <cellStyle name="Обычный 3 3 7 2 2 2 2" xfId="15385"/>
    <cellStyle name="Обычный 3 3 7 2 2 3" xfId="11161"/>
    <cellStyle name="Обычный 3 3 7 2 3" xfId="4121"/>
    <cellStyle name="Обычный 3 3 7 2 3 2" xfId="8345"/>
    <cellStyle name="Обычный 3 3 7 2 3 2 2" xfId="16793"/>
    <cellStyle name="Обычный 3 3 7 2 3 3" xfId="12569"/>
    <cellStyle name="Обычный 3 3 7 2 4" xfId="5529"/>
    <cellStyle name="Обычный 3 3 7 2 4 2" xfId="13977"/>
    <cellStyle name="Обычный 3 3 7 2 5" xfId="9753"/>
    <cellStyle name="Обычный 3 3 7 3" xfId="2009"/>
    <cellStyle name="Обычный 3 3 7 3 2" xfId="6233"/>
    <cellStyle name="Обычный 3 3 7 3 2 2" xfId="14681"/>
    <cellStyle name="Обычный 3 3 7 3 3" xfId="10457"/>
    <cellStyle name="Обычный 3 3 7 4" xfId="3417"/>
    <cellStyle name="Обычный 3 3 7 4 2" xfId="7641"/>
    <cellStyle name="Обычный 3 3 7 4 2 2" xfId="16089"/>
    <cellStyle name="Обычный 3 3 7 4 3" xfId="11865"/>
    <cellStyle name="Обычный 3 3 7 5" xfId="4825"/>
    <cellStyle name="Обычный 3 3 7 5 2" xfId="13273"/>
    <cellStyle name="Обычный 3 3 7 6" xfId="9049"/>
    <cellStyle name="Обычный 3 3 8" xfId="952"/>
    <cellStyle name="Обычный 3 3 8 2" xfId="2361"/>
    <cellStyle name="Обычный 3 3 8 2 2" xfId="6585"/>
    <cellStyle name="Обычный 3 3 8 2 2 2" xfId="15033"/>
    <cellStyle name="Обычный 3 3 8 2 3" xfId="10809"/>
    <cellStyle name="Обычный 3 3 8 3" xfId="3769"/>
    <cellStyle name="Обычный 3 3 8 3 2" xfId="7993"/>
    <cellStyle name="Обычный 3 3 8 3 2 2" xfId="16441"/>
    <cellStyle name="Обычный 3 3 8 3 3" xfId="12217"/>
    <cellStyle name="Обычный 3 3 8 4" xfId="5177"/>
    <cellStyle name="Обычный 3 3 8 4 2" xfId="13625"/>
    <cellStyle name="Обычный 3 3 8 5" xfId="9401"/>
    <cellStyle name="Обычный 3 3 9" xfId="1657"/>
    <cellStyle name="Обычный 3 3 9 2" xfId="5881"/>
    <cellStyle name="Обычный 3 3 9 2 2" xfId="14329"/>
    <cellStyle name="Обычный 3 3 9 3" xfId="10105"/>
    <cellStyle name="Обычный 3 3_Отчет за 2015 год" xfId="198"/>
    <cellStyle name="Обычный 3 4" xfId="199"/>
    <cellStyle name="Обычный 3 4 10" xfId="4505"/>
    <cellStyle name="Обычный 3 4 10 2" xfId="12953"/>
    <cellStyle name="Обычный 3 4 11" xfId="8729"/>
    <cellStyle name="Обычный 3 4 2" xfId="200"/>
    <cellStyle name="Обычный 3 4 2 10" xfId="8730"/>
    <cellStyle name="Обычный 3 4 2 2" xfId="201"/>
    <cellStyle name="Обычный 3 4 2 2 2" xfId="202"/>
    <cellStyle name="Обычный 3 4 2 2 2 2" xfId="203"/>
    <cellStyle name="Обычный 3 4 2 2 2 2 2" xfId="609"/>
    <cellStyle name="Обычный 3 4 2 2 2 2 2 2" xfId="1340"/>
    <cellStyle name="Обычный 3 4 2 2 2 2 2 2 2" xfId="2749"/>
    <cellStyle name="Обычный 3 4 2 2 2 2 2 2 2 2" xfId="6973"/>
    <cellStyle name="Обычный 3 4 2 2 2 2 2 2 2 2 2" xfId="15421"/>
    <cellStyle name="Обычный 3 4 2 2 2 2 2 2 2 3" xfId="11197"/>
    <cellStyle name="Обычный 3 4 2 2 2 2 2 2 3" xfId="4157"/>
    <cellStyle name="Обычный 3 4 2 2 2 2 2 2 3 2" xfId="8381"/>
    <cellStyle name="Обычный 3 4 2 2 2 2 2 2 3 2 2" xfId="16829"/>
    <cellStyle name="Обычный 3 4 2 2 2 2 2 2 3 3" xfId="12605"/>
    <cellStyle name="Обычный 3 4 2 2 2 2 2 2 4" xfId="5565"/>
    <cellStyle name="Обычный 3 4 2 2 2 2 2 2 4 2" xfId="14013"/>
    <cellStyle name="Обычный 3 4 2 2 2 2 2 2 5" xfId="9789"/>
    <cellStyle name="Обычный 3 4 2 2 2 2 2 3" xfId="2045"/>
    <cellStyle name="Обычный 3 4 2 2 2 2 2 3 2" xfId="6269"/>
    <cellStyle name="Обычный 3 4 2 2 2 2 2 3 2 2" xfId="14717"/>
    <cellStyle name="Обычный 3 4 2 2 2 2 2 3 3" xfId="10493"/>
    <cellStyle name="Обычный 3 4 2 2 2 2 2 4" xfId="3453"/>
    <cellStyle name="Обычный 3 4 2 2 2 2 2 4 2" xfId="7677"/>
    <cellStyle name="Обычный 3 4 2 2 2 2 2 4 2 2" xfId="16125"/>
    <cellStyle name="Обычный 3 4 2 2 2 2 2 4 3" xfId="11901"/>
    <cellStyle name="Обычный 3 4 2 2 2 2 2 5" xfId="4861"/>
    <cellStyle name="Обычный 3 4 2 2 2 2 2 5 2" xfId="13309"/>
    <cellStyle name="Обычный 3 4 2 2 2 2 2 6" xfId="9085"/>
    <cellStyle name="Обычный 3 4 2 2 2 2 3" xfId="988"/>
    <cellStyle name="Обычный 3 4 2 2 2 2 3 2" xfId="2397"/>
    <cellStyle name="Обычный 3 4 2 2 2 2 3 2 2" xfId="6621"/>
    <cellStyle name="Обычный 3 4 2 2 2 2 3 2 2 2" xfId="15069"/>
    <cellStyle name="Обычный 3 4 2 2 2 2 3 2 3" xfId="10845"/>
    <cellStyle name="Обычный 3 4 2 2 2 2 3 3" xfId="3805"/>
    <cellStyle name="Обычный 3 4 2 2 2 2 3 3 2" xfId="8029"/>
    <cellStyle name="Обычный 3 4 2 2 2 2 3 3 2 2" xfId="16477"/>
    <cellStyle name="Обычный 3 4 2 2 2 2 3 3 3" xfId="12253"/>
    <cellStyle name="Обычный 3 4 2 2 2 2 3 4" xfId="5213"/>
    <cellStyle name="Обычный 3 4 2 2 2 2 3 4 2" xfId="13661"/>
    <cellStyle name="Обычный 3 4 2 2 2 2 3 5" xfId="9437"/>
    <cellStyle name="Обычный 3 4 2 2 2 2 4" xfId="1693"/>
    <cellStyle name="Обычный 3 4 2 2 2 2 4 2" xfId="5917"/>
    <cellStyle name="Обычный 3 4 2 2 2 2 4 2 2" xfId="14365"/>
    <cellStyle name="Обычный 3 4 2 2 2 2 4 3" xfId="10141"/>
    <cellStyle name="Обычный 3 4 2 2 2 2 5" xfId="3101"/>
    <cellStyle name="Обычный 3 4 2 2 2 2 5 2" xfId="7325"/>
    <cellStyle name="Обычный 3 4 2 2 2 2 5 2 2" xfId="15773"/>
    <cellStyle name="Обычный 3 4 2 2 2 2 5 3" xfId="11549"/>
    <cellStyle name="Обычный 3 4 2 2 2 2 6" xfId="4509"/>
    <cellStyle name="Обычный 3 4 2 2 2 2 6 2" xfId="12957"/>
    <cellStyle name="Обычный 3 4 2 2 2 2 7" xfId="8733"/>
    <cellStyle name="Обычный 3 4 2 2 2 3" xfId="608"/>
    <cellStyle name="Обычный 3 4 2 2 2 3 2" xfId="1339"/>
    <cellStyle name="Обычный 3 4 2 2 2 3 2 2" xfId="2748"/>
    <cellStyle name="Обычный 3 4 2 2 2 3 2 2 2" xfId="6972"/>
    <cellStyle name="Обычный 3 4 2 2 2 3 2 2 2 2" xfId="15420"/>
    <cellStyle name="Обычный 3 4 2 2 2 3 2 2 3" xfId="11196"/>
    <cellStyle name="Обычный 3 4 2 2 2 3 2 3" xfId="4156"/>
    <cellStyle name="Обычный 3 4 2 2 2 3 2 3 2" xfId="8380"/>
    <cellStyle name="Обычный 3 4 2 2 2 3 2 3 2 2" xfId="16828"/>
    <cellStyle name="Обычный 3 4 2 2 2 3 2 3 3" xfId="12604"/>
    <cellStyle name="Обычный 3 4 2 2 2 3 2 4" xfId="5564"/>
    <cellStyle name="Обычный 3 4 2 2 2 3 2 4 2" xfId="14012"/>
    <cellStyle name="Обычный 3 4 2 2 2 3 2 5" xfId="9788"/>
    <cellStyle name="Обычный 3 4 2 2 2 3 3" xfId="2044"/>
    <cellStyle name="Обычный 3 4 2 2 2 3 3 2" xfId="6268"/>
    <cellStyle name="Обычный 3 4 2 2 2 3 3 2 2" xfId="14716"/>
    <cellStyle name="Обычный 3 4 2 2 2 3 3 3" xfId="10492"/>
    <cellStyle name="Обычный 3 4 2 2 2 3 4" xfId="3452"/>
    <cellStyle name="Обычный 3 4 2 2 2 3 4 2" xfId="7676"/>
    <cellStyle name="Обычный 3 4 2 2 2 3 4 2 2" xfId="16124"/>
    <cellStyle name="Обычный 3 4 2 2 2 3 4 3" xfId="11900"/>
    <cellStyle name="Обычный 3 4 2 2 2 3 5" xfId="4860"/>
    <cellStyle name="Обычный 3 4 2 2 2 3 5 2" xfId="13308"/>
    <cellStyle name="Обычный 3 4 2 2 2 3 6" xfId="9084"/>
    <cellStyle name="Обычный 3 4 2 2 2 4" xfId="987"/>
    <cellStyle name="Обычный 3 4 2 2 2 4 2" xfId="2396"/>
    <cellStyle name="Обычный 3 4 2 2 2 4 2 2" xfId="6620"/>
    <cellStyle name="Обычный 3 4 2 2 2 4 2 2 2" xfId="15068"/>
    <cellStyle name="Обычный 3 4 2 2 2 4 2 3" xfId="10844"/>
    <cellStyle name="Обычный 3 4 2 2 2 4 3" xfId="3804"/>
    <cellStyle name="Обычный 3 4 2 2 2 4 3 2" xfId="8028"/>
    <cellStyle name="Обычный 3 4 2 2 2 4 3 2 2" xfId="16476"/>
    <cellStyle name="Обычный 3 4 2 2 2 4 3 3" xfId="12252"/>
    <cellStyle name="Обычный 3 4 2 2 2 4 4" xfId="5212"/>
    <cellStyle name="Обычный 3 4 2 2 2 4 4 2" xfId="13660"/>
    <cellStyle name="Обычный 3 4 2 2 2 4 5" xfId="9436"/>
    <cellStyle name="Обычный 3 4 2 2 2 5" xfId="1692"/>
    <cellStyle name="Обычный 3 4 2 2 2 5 2" xfId="5916"/>
    <cellStyle name="Обычный 3 4 2 2 2 5 2 2" xfId="14364"/>
    <cellStyle name="Обычный 3 4 2 2 2 5 3" xfId="10140"/>
    <cellStyle name="Обычный 3 4 2 2 2 6" xfId="3100"/>
    <cellStyle name="Обычный 3 4 2 2 2 6 2" xfId="7324"/>
    <cellStyle name="Обычный 3 4 2 2 2 6 2 2" xfId="15772"/>
    <cellStyle name="Обычный 3 4 2 2 2 6 3" xfId="11548"/>
    <cellStyle name="Обычный 3 4 2 2 2 7" xfId="4508"/>
    <cellStyle name="Обычный 3 4 2 2 2 7 2" xfId="12956"/>
    <cellStyle name="Обычный 3 4 2 2 2 8" xfId="8732"/>
    <cellStyle name="Обычный 3 4 2 2 3" xfId="204"/>
    <cellStyle name="Обычный 3 4 2 2 3 2" xfId="610"/>
    <cellStyle name="Обычный 3 4 2 2 3 2 2" xfId="1341"/>
    <cellStyle name="Обычный 3 4 2 2 3 2 2 2" xfId="2750"/>
    <cellStyle name="Обычный 3 4 2 2 3 2 2 2 2" xfId="6974"/>
    <cellStyle name="Обычный 3 4 2 2 3 2 2 2 2 2" xfId="15422"/>
    <cellStyle name="Обычный 3 4 2 2 3 2 2 2 3" xfId="11198"/>
    <cellStyle name="Обычный 3 4 2 2 3 2 2 3" xfId="4158"/>
    <cellStyle name="Обычный 3 4 2 2 3 2 2 3 2" xfId="8382"/>
    <cellStyle name="Обычный 3 4 2 2 3 2 2 3 2 2" xfId="16830"/>
    <cellStyle name="Обычный 3 4 2 2 3 2 2 3 3" xfId="12606"/>
    <cellStyle name="Обычный 3 4 2 2 3 2 2 4" xfId="5566"/>
    <cellStyle name="Обычный 3 4 2 2 3 2 2 4 2" xfId="14014"/>
    <cellStyle name="Обычный 3 4 2 2 3 2 2 5" xfId="9790"/>
    <cellStyle name="Обычный 3 4 2 2 3 2 3" xfId="2046"/>
    <cellStyle name="Обычный 3 4 2 2 3 2 3 2" xfId="6270"/>
    <cellStyle name="Обычный 3 4 2 2 3 2 3 2 2" xfId="14718"/>
    <cellStyle name="Обычный 3 4 2 2 3 2 3 3" xfId="10494"/>
    <cellStyle name="Обычный 3 4 2 2 3 2 4" xfId="3454"/>
    <cellStyle name="Обычный 3 4 2 2 3 2 4 2" xfId="7678"/>
    <cellStyle name="Обычный 3 4 2 2 3 2 4 2 2" xfId="16126"/>
    <cellStyle name="Обычный 3 4 2 2 3 2 4 3" xfId="11902"/>
    <cellStyle name="Обычный 3 4 2 2 3 2 5" xfId="4862"/>
    <cellStyle name="Обычный 3 4 2 2 3 2 5 2" xfId="13310"/>
    <cellStyle name="Обычный 3 4 2 2 3 2 6" xfId="9086"/>
    <cellStyle name="Обычный 3 4 2 2 3 3" xfId="989"/>
    <cellStyle name="Обычный 3 4 2 2 3 3 2" xfId="2398"/>
    <cellStyle name="Обычный 3 4 2 2 3 3 2 2" xfId="6622"/>
    <cellStyle name="Обычный 3 4 2 2 3 3 2 2 2" xfId="15070"/>
    <cellStyle name="Обычный 3 4 2 2 3 3 2 3" xfId="10846"/>
    <cellStyle name="Обычный 3 4 2 2 3 3 3" xfId="3806"/>
    <cellStyle name="Обычный 3 4 2 2 3 3 3 2" xfId="8030"/>
    <cellStyle name="Обычный 3 4 2 2 3 3 3 2 2" xfId="16478"/>
    <cellStyle name="Обычный 3 4 2 2 3 3 3 3" xfId="12254"/>
    <cellStyle name="Обычный 3 4 2 2 3 3 4" xfId="5214"/>
    <cellStyle name="Обычный 3 4 2 2 3 3 4 2" xfId="13662"/>
    <cellStyle name="Обычный 3 4 2 2 3 3 5" xfId="9438"/>
    <cellStyle name="Обычный 3 4 2 2 3 4" xfId="1694"/>
    <cellStyle name="Обычный 3 4 2 2 3 4 2" xfId="5918"/>
    <cellStyle name="Обычный 3 4 2 2 3 4 2 2" xfId="14366"/>
    <cellStyle name="Обычный 3 4 2 2 3 4 3" xfId="10142"/>
    <cellStyle name="Обычный 3 4 2 2 3 5" xfId="3102"/>
    <cellStyle name="Обычный 3 4 2 2 3 5 2" xfId="7326"/>
    <cellStyle name="Обычный 3 4 2 2 3 5 2 2" xfId="15774"/>
    <cellStyle name="Обычный 3 4 2 2 3 5 3" xfId="11550"/>
    <cellStyle name="Обычный 3 4 2 2 3 6" xfId="4510"/>
    <cellStyle name="Обычный 3 4 2 2 3 6 2" xfId="12958"/>
    <cellStyle name="Обычный 3 4 2 2 3 7" xfId="8734"/>
    <cellStyle name="Обычный 3 4 2 2 4" xfId="607"/>
    <cellStyle name="Обычный 3 4 2 2 4 2" xfId="1338"/>
    <cellStyle name="Обычный 3 4 2 2 4 2 2" xfId="2747"/>
    <cellStyle name="Обычный 3 4 2 2 4 2 2 2" xfId="6971"/>
    <cellStyle name="Обычный 3 4 2 2 4 2 2 2 2" xfId="15419"/>
    <cellStyle name="Обычный 3 4 2 2 4 2 2 3" xfId="11195"/>
    <cellStyle name="Обычный 3 4 2 2 4 2 3" xfId="4155"/>
    <cellStyle name="Обычный 3 4 2 2 4 2 3 2" xfId="8379"/>
    <cellStyle name="Обычный 3 4 2 2 4 2 3 2 2" xfId="16827"/>
    <cellStyle name="Обычный 3 4 2 2 4 2 3 3" xfId="12603"/>
    <cellStyle name="Обычный 3 4 2 2 4 2 4" xfId="5563"/>
    <cellStyle name="Обычный 3 4 2 2 4 2 4 2" xfId="14011"/>
    <cellStyle name="Обычный 3 4 2 2 4 2 5" xfId="9787"/>
    <cellStyle name="Обычный 3 4 2 2 4 3" xfId="2043"/>
    <cellStyle name="Обычный 3 4 2 2 4 3 2" xfId="6267"/>
    <cellStyle name="Обычный 3 4 2 2 4 3 2 2" xfId="14715"/>
    <cellStyle name="Обычный 3 4 2 2 4 3 3" xfId="10491"/>
    <cellStyle name="Обычный 3 4 2 2 4 4" xfId="3451"/>
    <cellStyle name="Обычный 3 4 2 2 4 4 2" xfId="7675"/>
    <cellStyle name="Обычный 3 4 2 2 4 4 2 2" xfId="16123"/>
    <cellStyle name="Обычный 3 4 2 2 4 4 3" xfId="11899"/>
    <cellStyle name="Обычный 3 4 2 2 4 5" xfId="4859"/>
    <cellStyle name="Обычный 3 4 2 2 4 5 2" xfId="13307"/>
    <cellStyle name="Обычный 3 4 2 2 4 6" xfId="9083"/>
    <cellStyle name="Обычный 3 4 2 2 5" xfId="986"/>
    <cellStyle name="Обычный 3 4 2 2 5 2" xfId="2395"/>
    <cellStyle name="Обычный 3 4 2 2 5 2 2" xfId="6619"/>
    <cellStyle name="Обычный 3 4 2 2 5 2 2 2" xfId="15067"/>
    <cellStyle name="Обычный 3 4 2 2 5 2 3" xfId="10843"/>
    <cellStyle name="Обычный 3 4 2 2 5 3" xfId="3803"/>
    <cellStyle name="Обычный 3 4 2 2 5 3 2" xfId="8027"/>
    <cellStyle name="Обычный 3 4 2 2 5 3 2 2" xfId="16475"/>
    <cellStyle name="Обычный 3 4 2 2 5 3 3" xfId="12251"/>
    <cellStyle name="Обычный 3 4 2 2 5 4" xfId="5211"/>
    <cellStyle name="Обычный 3 4 2 2 5 4 2" xfId="13659"/>
    <cellStyle name="Обычный 3 4 2 2 5 5" xfId="9435"/>
    <cellStyle name="Обычный 3 4 2 2 6" xfId="1691"/>
    <cellStyle name="Обычный 3 4 2 2 6 2" xfId="5915"/>
    <cellStyle name="Обычный 3 4 2 2 6 2 2" xfId="14363"/>
    <cellStyle name="Обычный 3 4 2 2 6 3" xfId="10139"/>
    <cellStyle name="Обычный 3 4 2 2 7" xfId="3099"/>
    <cellStyle name="Обычный 3 4 2 2 7 2" xfId="7323"/>
    <cellStyle name="Обычный 3 4 2 2 7 2 2" xfId="15771"/>
    <cellStyle name="Обычный 3 4 2 2 7 3" xfId="11547"/>
    <cellStyle name="Обычный 3 4 2 2 8" xfId="4507"/>
    <cellStyle name="Обычный 3 4 2 2 8 2" xfId="12955"/>
    <cellStyle name="Обычный 3 4 2 2 9" xfId="8731"/>
    <cellStyle name="Обычный 3 4 2 3" xfId="205"/>
    <cellStyle name="Обычный 3 4 2 3 2" xfId="206"/>
    <cellStyle name="Обычный 3 4 2 3 2 2" xfId="612"/>
    <cellStyle name="Обычный 3 4 2 3 2 2 2" xfId="1343"/>
    <cellStyle name="Обычный 3 4 2 3 2 2 2 2" xfId="2752"/>
    <cellStyle name="Обычный 3 4 2 3 2 2 2 2 2" xfId="6976"/>
    <cellStyle name="Обычный 3 4 2 3 2 2 2 2 2 2" xfId="15424"/>
    <cellStyle name="Обычный 3 4 2 3 2 2 2 2 3" xfId="11200"/>
    <cellStyle name="Обычный 3 4 2 3 2 2 2 3" xfId="4160"/>
    <cellStyle name="Обычный 3 4 2 3 2 2 2 3 2" xfId="8384"/>
    <cellStyle name="Обычный 3 4 2 3 2 2 2 3 2 2" xfId="16832"/>
    <cellStyle name="Обычный 3 4 2 3 2 2 2 3 3" xfId="12608"/>
    <cellStyle name="Обычный 3 4 2 3 2 2 2 4" xfId="5568"/>
    <cellStyle name="Обычный 3 4 2 3 2 2 2 4 2" xfId="14016"/>
    <cellStyle name="Обычный 3 4 2 3 2 2 2 5" xfId="9792"/>
    <cellStyle name="Обычный 3 4 2 3 2 2 3" xfId="2048"/>
    <cellStyle name="Обычный 3 4 2 3 2 2 3 2" xfId="6272"/>
    <cellStyle name="Обычный 3 4 2 3 2 2 3 2 2" xfId="14720"/>
    <cellStyle name="Обычный 3 4 2 3 2 2 3 3" xfId="10496"/>
    <cellStyle name="Обычный 3 4 2 3 2 2 4" xfId="3456"/>
    <cellStyle name="Обычный 3 4 2 3 2 2 4 2" xfId="7680"/>
    <cellStyle name="Обычный 3 4 2 3 2 2 4 2 2" xfId="16128"/>
    <cellStyle name="Обычный 3 4 2 3 2 2 4 3" xfId="11904"/>
    <cellStyle name="Обычный 3 4 2 3 2 2 5" xfId="4864"/>
    <cellStyle name="Обычный 3 4 2 3 2 2 5 2" xfId="13312"/>
    <cellStyle name="Обычный 3 4 2 3 2 2 6" xfId="9088"/>
    <cellStyle name="Обычный 3 4 2 3 2 3" xfId="991"/>
    <cellStyle name="Обычный 3 4 2 3 2 3 2" xfId="2400"/>
    <cellStyle name="Обычный 3 4 2 3 2 3 2 2" xfId="6624"/>
    <cellStyle name="Обычный 3 4 2 3 2 3 2 2 2" xfId="15072"/>
    <cellStyle name="Обычный 3 4 2 3 2 3 2 3" xfId="10848"/>
    <cellStyle name="Обычный 3 4 2 3 2 3 3" xfId="3808"/>
    <cellStyle name="Обычный 3 4 2 3 2 3 3 2" xfId="8032"/>
    <cellStyle name="Обычный 3 4 2 3 2 3 3 2 2" xfId="16480"/>
    <cellStyle name="Обычный 3 4 2 3 2 3 3 3" xfId="12256"/>
    <cellStyle name="Обычный 3 4 2 3 2 3 4" xfId="5216"/>
    <cellStyle name="Обычный 3 4 2 3 2 3 4 2" xfId="13664"/>
    <cellStyle name="Обычный 3 4 2 3 2 3 5" xfId="9440"/>
    <cellStyle name="Обычный 3 4 2 3 2 4" xfId="1696"/>
    <cellStyle name="Обычный 3 4 2 3 2 4 2" xfId="5920"/>
    <cellStyle name="Обычный 3 4 2 3 2 4 2 2" xfId="14368"/>
    <cellStyle name="Обычный 3 4 2 3 2 4 3" xfId="10144"/>
    <cellStyle name="Обычный 3 4 2 3 2 5" xfId="3104"/>
    <cellStyle name="Обычный 3 4 2 3 2 5 2" xfId="7328"/>
    <cellStyle name="Обычный 3 4 2 3 2 5 2 2" xfId="15776"/>
    <cellStyle name="Обычный 3 4 2 3 2 5 3" xfId="11552"/>
    <cellStyle name="Обычный 3 4 2 3 2 6" xfId="4512"/>
    <cellStyle name="Обычный 3 4 2 3 2 6 2" xfId="12960"/>
    <cellStyle name="Обычный 3 4 2 3 2 7" xfId="8736"/>
    <cellStyle name="Обычный 3 4 2 3 3" xfId="611"/>
    <cellStyle name="Обычный 3 4 2 3 3 2" xfId="1342"/>
    <cellStyle name="Обычный 3 4 2 3 3 2 2" xfId="2751"/>
    <cellStyle name="Обычный 3 4 2 3 3 2 2 2" xfId="6975"/>
    <cellStyle name="Обычный 3 4 2 3 3 2 2 2 2" xfId="15423"/>
    <cellStyle name="Обычный 3 4 2 3 3 2 2 3" xfId="11199"/>
    <cellStyle name="Обычный 3 4 2 3 3 2 3" xfId="4159"/>
    <cellStyle name="Обычный 3 4 2 3 3 2 3 2" xfId="8383"/>
    <cellStyle name="Обычный 3 4 2 3 3 2 3 2 2" xfId="16831"/>
    <cellStyle name="Обычный 3 4 2 3 3 2 3 3" xfId="12607"/>
    <cellStyle name="Обычный 3 4 2 3 3 2 4" xfId="5567"/>
    <cellStyle name="Обычный 3 4 2 3 3 2 4 2" xfId="14015"/>
    <cellStyle name="Обычный 3 4 2 3 3 2 5" xfId="9791"/>
    <cellStyle name="Обычный 3 4 2 3 3 3" xfId="2047"/>
    <cellStyle name="Обычный 3 4 2 3 3 3 2" xfId="6271"/>
    <cellStyle name="Обычный 3 4 2 3 3 3 2 2" xfId="14719"/>
    <cellStyle name="Обычный 3 4 2 3 3 3 3" xfId="10495"/>
    <cellStyle name="Обычный 3 4 2 3 3 4" xfId="3455"/>
    <cellStyle name="Обычный 3 4 2 3 3 4 2" xfId="7679"/>
    <cellStyle name="Обычный 3 4 2 3 3 4 2 2" xfId="16127"/>
    <cellStyle name="Обычный 3 4 2 3 3 4 3" xfId="11903"/>
    <cellStyle name="Обычный 3 4 2 3 3 5" xfId="4863"/>
    <cellStyle name="Обычный 3 4 2 3 3 5 2" xfId="13311"/>
    <cellStyle name="Обычный 3 4 2 3 3 6" xfId="9087"/>
    <cellStyle name="Обычный 3 4 2 3 4" xfId="990"/>
    <cellStyle name="Обычный 3 4 2 3 4 2" xfId="2399"/>
    <cellStyle name="Обычный 3 4 2 3 4 2 2" xfId="6623"/>
    <cellStyle name="Обычный 3 4 2 3 4 2 2 2" xfId="15071"/>
    <cellStyle name="Обычный 3 4 2 3 4 2 3" xfId="10847"/>
    <cellStyle name="Обычный 3 4 2 3 4 3" xfId="3807"/>
    <cellStyle name="Обычный 3 4 2 3 4 3 2" xfId="8031"/>
    <cellStyle name="Обычный 3 4 2 3 4 3 2 2" xfId="16479"/>
    <cellStyle name="Обычный 3 4 2 3 4 3 3" xfId="12255"/>
    <cellStyle name="Обычный 3 4 2 3 4 4" xfId="5215"/>
    <cellStyle name="Обычный 3 4 2 3 4 4 2" xfId="13663"/>
    <cellStyle name="Обычный 3 4 2 3 4 5" xfId="9439"/>
    <cellStyle name="Обычный 3 4 2 3 5" xfId="1695"/>
    <cellStyle name="Обычный 3 4 2 3 5 2" xfId="5919"/>
    <cellStyle name="Обычный 3 4 2 3 5 2 2" xfId="14367"/>
    <cellStyle name="Обычный 3 4 2 3 5 3" xfId="10143"/>
    <cellStyle name="Обычный 3 4 2 3 6" xfId="3103"/>
    <cellStyle name="Обычный 3 4 2 3 6 2" xfId="7327"/>
    <cellStyle name="Обычный 3 4 2 3 6 2 2" xfId="15775"/>
    <cellStyle name="Обычный 3 4 2 3 6 3" xfId="11551"/>
    <cellStyle name="Обычный 3 4 2 3 7" xfId="4511"/>
    <cellStyle name="Обычный 3 4 2 3 7 2" xfId="12959"/>
    <cellStyle name="Обычный 3 4 2 3 8" xfId="8735"/>
    <cellStyle name="Обычный 3 4 2 4" xfId="207"/>
    <cellStyle name="Обычный 3 4 2 4 2" xfId="613"/>
    <cellStyle name="Обычный 3 4 2 4 2 2" xfId="1344"/>
    <cellStyle name="Обычный 3 4 2 4 2 2 2" xfId="2753"/>
    <cellStyle name="Обычный 3 4 2 4 2 2 2 2" xfId="6977"/>
    <cellStyle name="Обычный 3 4 2 4 2 2 2 2 2" xfId="15425"/>
    <cellStyle name="Обычный 3 4 2 4 2 2 2 3" xfId="11201"/>
    <cellStyle name="Обычный 3 4 2 4 2 2 3" xfId="4161"/>
    <cellStyle name="Обычный 3 4 2 4 2 2 3 2" xfId="8385"/>
    <cellStyle name="Обычный 3 4 2 4 2 2 3 2 2" xfId="16833"/>
    <cellStyle name="Обычный 3 4 2 4 2 2 3 3" xfId="12609"/>
    <cellStyle name="Обычный 3 4 2 4 2 2 4" xfId="5569"/>
    <cellStyle name="Обычный 3 4 2 4 2 2 4 2" xfId="14017"/>
    <cellStyle name="Обычный 3 4 2 4 2 2 5" xfId="9793"/>
    <cellStyle name="Обычный 3 4 2 4 2 3" xfId="2049"/>
    <cellStyle name="Обычный 3 4 2 4 2 3 2" xfId="6273"/>
    <cellStyle name="Обычный 3 4 2 4 2 3 2 2" xfId="14721"/>
    <cellStyle name="Обычный 3 4 2 4 2 3 3" xfId="10497"/>
    <cellStyle name="Обычный 3 4 2 4 2 4" xfId="3457"/>
    <cellStyle name="Обычный 3 4 2 4 2 4 2" xfId="7681"/>
    <cellStyle name="Обычный 3 4 2 4 2 4 2 2" xfId="16129"/>
    <cellStyle name="Обычный 3 4 2 4 2 4 3" xfId="11905"/>
    <cellStyle name="Обычный 3 4 2 4 2 5" xfId="4865"/>
    <cellStyle name="Обычный 3 4 2 4 2 5 2" xfId="13313"/>
    <cellStyle name="Обычный 3 4 2 4 2 6" xfId="9089"/>
    <cellStyle name="Обычный 3 4 2 4 3" xfId="992"/>
    <cellStyle name="Обычный 3 4 2 4 3 2" xfId="2401"/>
    <cellStyle name="Обычный 3 4 2 4 3 2 2" xfId="6625"/>
    <cellStyle name="Обычный 3 4 2 4 3 2 2 2" xfId="15073"/>
    <cellStyle name="Обычный 3 4 2 4 3 2 3" xfId="10849"/>
    <cellStyle name="Обычный 3 4 2 4 3 3" xfId="3809"/>
    <cellStyle name="Обычный 3 4 2 4 3 3 2" xfId="8033"/>
    <cellStyle name="Обычный 3 4 2 4 3 3 2 2" xfId="16481"/>
    <cellStyle name="Обычный 3 4 2 4 3 3 3" xfId="12257"/>
    <cellStyle name="Обычный 3 4 2 4 3 4" xfId="5217"/>
    <cellStyle name="Обычный 3 4 2 4 3 4 2" xfId="13665"/>
    <cellStyle name="Обычный 3 4 2 4 3 5" xfId="9441"/>
    <cellStyle name="Обычный 3 4 2 4 4" xfId="1697"/>
    <cellStyle name="Обычный 3 4 2 4 4 2" xfId="5921"/>
    <cellStyle name="Обычный 3 4 2 4 4 2 2" xfId="14369"/>
    <cellStyle name="Обычный 3 4 2 4 4 3" xfId="10145"/>
    <cellStyle name="Обычный 3 4 2 4 5" xfId="3105"/>
    <cellStyle name="Обычный 3 4 2 4 5 2" xfId="7329"/>
    <cellStyle name="Обычный 3 4 2 4 5 2 2" xfId="15777"/>
    <cellStyle name="Обычный 3 4 2 4 5 3" xfId="11553"/>
    <cellStyle name="Обычный 3 4 2 4 6" xfId="4513"/>
    <cellStyle name="Обычный 3 4 2 4 6 2" xfId="12961"/>
    <cellStyle name="Обычный 3 4 2 4 7" xfId="8737"/>
    <cellStyle name="Обычный 3 4 2 5" xfId="606"/>
    <cellStyle name="Обычный 3 4 2 5 2" xfId="1337"/>
    <cellStyle name="Обычный 3 4 2 5 2 2" xfId="2746"/>
    <cellStyle name="Обычный 3 4 2 5 2 2 2" xfId="6970"/>
    <cellStyle name="Обычный 3 4 2 5 2 2 2 2" xfId="15418"/>
    <cellStyle name="Обычный 3 4 2 5 2 2 3" xfId="11194"/>
    <cellStyle name="Обычный 3 4 2 5 2 3" xfId="4154"/>
    <cellStyle name="Обычный 3 4 2 5 2 3 2" xfId="8378"/>
    <cellStyle name="Обычный 3 4 2 5 2 3 2 2" xfId="16826"/>
    <cellStyle name="Обычный 3 4 2 5 2 3 3" xfId="12602"/>
    <cellStyle name="Обычный 3 4 2 5 2 4" xfId="5562"/>
    <cellStyle name="Обычный 3 4 2 5 2 4 2" xfId="14010"/>
    <cellStyle name="Обычный 3 4 2 5 2 5" xfId="9786"/>
    <cellStyle name="Обычный 3 4 2 5 3" xfId="2042"/>
    <cellStyle name="Обычный 3 4 2 5 3 2" xfId="6266"/>
    <cellStyle name="Обычный 3 4 2 5 3 2 2" xfId="14714"/>
    <cellStyle name="Обычный 3 4 2 5 3 3" xfId="10490"/>
    <cellStyle name="Обычный 3 4 2 5 4" xfId="3450"/>
    <cellStyle name="Обычный 3 4 2 5 4 2" xfId="7674"/>
    <cellStyle name="Обычный 3 4 2 5 4 2 2" xfId="16122"/>
    <cellStyle name="Обычный 3 4 2 5 4 3" xfId="11898"/>
    <cellStyle name="Обычный 3 4 2 5 5" xfId="4858"/>
    <cellStyle name="Обычный 3 4 2 5 5 2" xfId="13306"/>
    <cellStyle name="Обычный 3 4 2 5 6" xfId="9082"/>
    <cellStyle name="Обычный 3 4 2 6" xfId="985"/>
    <cellStyle name="Обычный 3 4 2 6 2" xfId="2394"/>
    <cellStyle name="Обычный 3 4 2 6 2 2" xfId="6618"/>
    <cellStyle name="Обычный 3 4 2 6 2 2 2" xfId="15066"/>
    <cellStyle name="Обычный 3 4 2 6 2 3" xfId="10842"/>
    <cellStyle name="Обычный 3 4 2 6 3" xfId="3802"/>
    <cellStyle name="Обычный 3 4 2 6 3 2" xfId="8026"/>
    <cellStyle name="Обычный 3 4 2 6 3 2 2" xfId="16474"/>
    <cellStyle name="Обычный 3 4 2 6 3 3" xfId="12250"/>
    <cellStyle name="Обычный 3 4 2 6 4" xfId="5210"/>
    <cellStyle name="Обычный 3 4 2 6 4 2" xfId="13658"/>
    <cellStyle name="Обычный 3 4 2 6 5" xfId="9434"/>
    <cellStyle name="Обычный 3 4 2 7" xfId="1690"/>
    <cellStyle name="Обычный 3 4 2 7 2" xfId="5914"/>
    <cellStyle name="Обычный 3 4 2 7 2 2" xfId="14362"/>
    <cellStyle name="Обычный 3 4 2 7 3" xfId="10138"/>
    <cellStyle name="Обычный 3 4 2 8" xfId="3098"/>
    <cellStyle name="Обычный 3 4 2 8 2" xfId="7322"/>
    <cellStyle name="Обычный 3 4 2 8 2 2" xfId="15770"/>
    <cellStyle name="Обычный 3 4 2 8 3" xfId="11546"/>
    <cellStyle name="Обычный 3 4 2 9" xfId="4506"/>
    <cellStyle name="Обычный 3 4 2 9 2" xfId="12954"/>
    <cellStyle name="Обычный 3 4 3" xfId="208"/>
    <cellStyle name="Обычный 3 4 3 2" xfId="209"/>
    <cellStyle name="Обычный 3 4 3 2 2" xfId="210"/>
    <cellStyle name="Обычный 3 4 3 2 2 2" xfId="616"/>
    <cellStyle name="Обычный 3 4 3 2 2 2 2" xfId="1347"/>
    <cellStyle name="Обычный 3 4 3 2 2 2 2 2" xfId="2756"/>
    <cellStyle name="Обычный 3 4 3 2 2 2 2 2 2" xfId="6980"/>
    <cellStyle name="Обычный 3 4 3 2 2 2 2 2 2 2" xfId="15428"/>
    <cellStyle name="Обычный 3 4 3 2 2 2 2 2 3" xfId="11204"/>
    <cellStyle name="Обычный 3 4 3 2 2 2 2 3" xfId="4164"/>
    <cellStyle name="Обычный 3 4 3 2 2 2 2 3 2" xfId="8388"/>
    <cellStyle name="Обычный 3 4 3 2 2 2 2 3 2 2" xfId="16836"/>
    <cellStyle name="Обычный 3 4 3 2 2 2 2 3 3" xfId="12612"/>
    <cellStyle name="Обычный 3 4 3 2 2 2 2 4" xfId="5572"/>
    <cellStyle name="Обычный 3 4 3 2 2 2 2 4 2" xfId="14020"/>
    <cellStyle name="Обычный 3 4 3 2 2 2 2 5" xfId="9796"/>
    <cellStyle name="Обычный 3 4 3 2 2 2 3" xfId="2052"/>
    <cellStyle name="Обычный 3 4 3 2 2 2 3 2" xfId="6276"/>
    <cellStyle name="Обычный 3 4 3 2 2 2 3 2 2" xfId="14724"/>
    <cellStyle name="Обычный 3 4 3 2 2 2 3 3" xfId="10500"/>
    <cellStyle name="Обычный 3 4 3 2 2 2 4" xfId="3460"/>
    <cellStyle name="Обычный 3 4 3 2 2 2 4 2" xfId="7684"/>
    <cellStyle name="Обычный 3 4 3 2 2 2 4 2 2" xfId="16132"/>
    <cellStyle name="Обычный 3 4 3 2 2 2 4 3" xfId="11908"/>
    <cellStyle name="Обычный 3 4 3 2 2 2 5" xfId="4868"/>
    <cellStyle name="Обычный 3 4 3 2 2 2 5 2" xfId="13316"/>
    <cellStyle name="Обычный 3 4 3 2 2 2 6" xfId="9092"/>
    <cellStyle name="Обычный 3 4 3 2 2 3" xfId="995"/>
    <cellStyle name="Обычный 3 4 3 2 2 3 2" xfId="2404"/>
    <cellStyle name="Обычный 3 4 3 2 2 3 2 2" xfId="6628"/>
    <cellStyle name="Обычный 3 4 3 2 2 3 2 2 2" xfId="15076"/>
    <cellStyle name="Обычный 3 4 3 2 2 3 2 3" xfId="10852"/>
    <cellStyle name="Обычный 3 4 3 2 2 3 3" xfId="3812"/>
    <cellStyle name="Обычный 3 4 3 2 2 3 3 2" xfId="8036"/>
    <cellStyle name="Обычный 3 4 3 2 2 3 3 2 2" xfId="16484"/>
    <cellStyle name="Обычный 3 4 3 2 2 3 3 3" xfId="12260"/>
    <cellStyle name="Обычный 3 4 3 2 2 3 4" xfId="5220"/>
    <cellStyle name="Обычный 3 4 3 2 2 3 4 2" xfId="13668"/>
    <cellStyle name="Обычный 3 4 3 2 2 3 5" xfId="9444"/>
    <cellStyle name="Обычный 3 4 3 2 2 4" xfId="1700"/>
    <cellStyle name="Обычный 3 4 3 2 2 4 2" xfId="5924"/>
    <cellStyle name="Обычный 3 4 3 2 2 4 2 2" xfId="14372"/>
    <cellStyle name="Обычный 3 4 3 2 2 4 3" xfId="10148"/>
    <cellStyle name="Обычный 3 4 3 2 2 5" xfId="3108"/>
    <cellStyle name="Обычный 3 4 3 2 2 5 2" xfId="7332"/>
    <cellStyle name="Обычный 3 4 3 2 2 5 2 2" xfId="15780"/>
    <cellStyle name="Обычный 3 4 3 2 2 5 3" xfId="11556"/>
    <cellStyle name="Обычный 3 4 3 2 2 6" xfId="4516"/>
    <cellStyle name="Обычный 3 4 3 2 2 6 2" xfId="12964"/>
    <cellStyle name="Обычный 3 4 3 2 2 7" xfId="8740"/>
    <cellStyle name="Обычный 3 4 3 2 3" xfId="615"/>
    <cellStyle name="Обычный 3 4 3 2 3 2" xfId="1346"/>
    <cellStyle name="Обычный 3 4 3 2 3 2 2" xfId="2755"/>
    <cellStyle name="Обычный 3 4 3 2 3 2 2 2" xfId="6979"/>
    <cellStyle name="Обычный 3 4 3 2 3 2 2 2 2" xfId="15427"/>
    <cellStyle name="Обычный 3 4 3 2 3 2 2 3" xfId="11203"/>
    <cellStyle name="Обычный 3 4 3 2 3 2 3" xfId="4163"/>
    <cellStyle name="Обычный 3 4 3 2 3 2 3 2" xfId="8387"/>
    <cellStyle name="Обычный 3 4 3 2 3 2 3 2 2" xfId="16835"/>
    <cellStyle name="Обычный 3 4 3 2 3 2 3 3" xfId="12611"/>
    <cellStyle name="Обычный 3 4 3 2 3 2 4" xfId="5571"/>
    <cellStyle name="Обычный 3 4 3 2 3 2 4 2" xfId="14019"/>
    <cellStyle name="Обычный 3 4 3 2 3 2 5" xfId="9795"/>
    <cellStyle name="Обычный 3 4 3 2 3 3" xfId="2051"/>
    <cellStyle name="Обычный 3 4 3 2 3 3 2" xfId="6275"/>
    <cellStyle name="Обычный 3 4 3 2 3 3 2 2" xfId="14723"/>
    <cellStyle name="Обычный 3 4 3 2 3 3 3" xfId="10499"/>
    <cellStyle name="Обычный 3 4 3 2 3 4" xfId="3459"/>
    <cellStyle name="Обычный 3 4 3 2 3 4 2" xfId="7683"/>
    <cellStyle name="Обычный 3 4 3 2 3 4 2 2" xfId="16131"/>
    <cellStyle name="Обычный 3 4 3 2 3 4 3" xfId="11907"/>
    <cellStyle name="Обычный 3 4 3 2 3 5" xfId="4867"/>
    <cellStyle name="Обычный 3 4 3 2 3 5 2" xfId="13315"/>
    <cellStyle name="Обычный 3 4 3 2 3 6" xfId="9091"/>
    <cellStyle name="Обычный 3 4 3 2 4" xfId="994"/>
    <cellStyle name="Обычный 3 4 3 2 4 2" xfId="2403"/>
    <cellStyle name="Обычный 3 4 3 2 4 2 2" xfId="6627"/>
    <cellStyle name="Обычный 3 4 3 2 4 2 2 2" xfId="15075"/>
    <cellStyle name="Обычный 3 4 3 2 4 2 3" xfId="10851"/>
    <cellStyle name="Обычный 3 4 3 2 4 3" xfId="3811"/>
    <cellStyle name="Обычный 3 4 3 2 4 3 2" xfId="8035"/>
    <cellStyle name="Обычный 3 4 3 2 4 3 2 2" xfId="16483"/>
    <cellStyle name="Обычный 3 4 3 2 4 3 3" xfId="12259"/>
    <cellStyle name="Обычный 3 4 3 2 4 4" xfId="5219"/>
    <cellStyle name="Обычный 3 4 3 2 4 4 2" xfId="13667"/>
    <cellStyle name="Обычный 3 4 3 2 4 5" xfId="9443"/>
    <cellStyle name="Обычный 3 4 3 2 5" xfId="1699"/>
    <cellStyle name="Обычный 3 4 3 2 5 2" xfId="5923"/>
    <cellStyle name="Обычный 3 4 3 2 5 2 2" xfId="14371"/>
    <cellStyle name="Обычный 3 4 3 2 5 3" xfId="10147"/>
    <cellStyle name="Обычный 3 4 3 2 6" xfId="3107"/>
    <cellStyle name="Обычный 3 4 3 2 6 2" xfId="7331"/>
    <cellStyle name="Обычный 3 4 3 2 6 2 2" xfId="15779"/>
    <cellStyle name="Обычный 3 4 3 2 6 3" xfId="11555"/>
    <cellStyle name="Обычный 3 4 3 2 7" xfId="4515"/>
    <cellStyle name="Обычный 3 4 3 2 7 2" xfId="12963"/>
    <cellStyle name="Обычный 3 4 3 2 8" xfId="8739"/>
    <cellStyle name="Обычный 3 4 3 3" xfId="211"/>
    <cellStyle name="Обычный 3 4 3 3 2" xfId="617"/>
    <cellStyle name="Обычный 3 4 3 3 2 2" xfId="1348"/>
    <cellStyle name="Обычный 3 4 3 3 2 2 2" xfId="2757"/>
    <cellStyle name="Обычный 3 4 3 3 2 2 2 2" xfId="6981"/>
    <cellStyle name="Обычный 3 4 3 3 2 2 2 2 2" xfId="15429"/>
    <cellStyle name="Обычный 3 4 3 3 2 2 2 3" xfId="11205"/>
    <cellStyle name="Обычный 3 4 3 3 2 2 3" xfId="4165"/>
    <cellStyle name="Обычный 3 4 3 3 2 2 3 2" xfId="8389"/>
    <cellStyle name="Обычный 3 4 3 3 2 2 3 2 2" xfId="16837"/>
    <cellStyle name="Обычный 3 4 3 3 2 2 3 3" xfId="12613"/>
    <cellStyle name="Обычный 3 4 3 3 2 2 4" xfId="5573"/>
    <cellStyle name="Обычный 3 4 3 3 2 2 4 2" xfId="14021"/>
    <cellStyle name="Обычный 3 4 3 3 2 2 5" xfId="9797"/>
    <cellStyle name="Обычный 3 4 3 3 2 3" xfId="2053"/>
    <cellStyle name="Обычный 3 4 3 3 2 3 2" xfId="6277"/>
    <cellStyle name="Обычный 3 4 3 3 2 3 2 2" xfId="14725"/>
    <cellStyle name="Обычный 3 4 3 3 2 3 3" xfId="10501"/>
    <cellStyle name="Обычный 3 4 3 3 2 4" xfId="3461"/>
    <cellStyle name="Обычный 3 4 3 3 2 4 2" xfId="7685"/>
    <cellStyle name="Обычный 3 4 3 3 2 4 2 2" xfId="16133"/>
    <cellStyle name="Обычный 3 4 3 3 2 4 3" xfId="11909"/>
    <cellStyle name="Обычный 3 4 3 3 2 5" xfId="4869"/>
    <cellStyle name="Обычный 3 4 3 3 2 5 2" xfId="13317"/>
    <cellStyle name="Обычный 3 4 3 3 2 6" xfId="9093"/>
    <cellStyle name="Обычный 3 4 3 3 3" xfId="996"/>
    <cellStyle name="Обычный 3 4 3 3 3 2" xfId="2405"/>
    <cellStyle name="Обычный 3 4 3 3 3 2 2" xfId="6629"/>
    <cellStyle name="Обычный 3 4 3 3 3 2 2 2" xfId="15077"/>
    <cellStyle name="Обычный 3 4 3 3 3 2 3" xfId="10853"/>
    <cellStyle name="Обычный 3 4 3 3 3 3" xfId="3813"/>
    <cellStyle name="Обычный 3 4 3 3 3 3 2" xfId="8037"/>
    <cellStyle name="Обычный 3 4 3 3 3 3 2 2" xfId="16485"/>
    <cellStyle name="Обычный 3 4 3 3 3 3 3" xfId="12261"/>
    <cellStyle name="Обычный 3 4 3 3 3 4" xfId="5221"/>
    <cellStyle name="Обычный 3 4 3 3 3 4 2" xfId="13669"/>
    <cellStyle name="Обычный 3 4 3 3 3 5" xfId="9445"/>
    <cellStyle name="Обычный 3 4 3 3 4" xfId="1701"/>
    <cellStyle name="Обычный 3 4 3 3 4 2" xfId="5925"/>
    <cellStyle name="Обычный 3 4 3 3 4 2 2" xfId="14373"/>
    <cellStyle name="Обычный 3 4 3 3 4 3" xfId="10149"/>
    <cellStyle name="Обычный 3 4 3 3 5" xfId="3109"/>
    <cellStyle name="Обычный 3 4 3 3 5 2" xfId="7333"/>
    <cellStyle name="Обычный 3 4 3 3 5 2 2" xfId="15781"/>
    <cellStyle name="Обычный 3 4 3 3 5 3" xfId="11557"/>
    <cellStyle name="Обычный 3 4 3 3 6" xfId="4517"/>
    <cellStyle name="Обычный 3 4 3 3 6 2" xfId="12965"/>
    <cellStyle name="Обычный 3 4 3 3 7" xfId="8741"/>
    <cellStyle name="Обычный 3 4 3 4" xfId="614"/>
    <cellStyle name="Обычный 3 4 3 4 2" xfId="1345"/>
    <cellStyle name="Обычный 3 4 3 4 2 2" xfId="2754"/>
    <cellStyle name="Обычный 3 4 3 4 2 2 2" xfId="6978"/>
    <cellStyle name="Обычный 3 4 3 4 2 2 2 2" xfId="15426"/>
    <cellStyle name="Обычный 3 4 3 4 2 2 3" xfId="11202"/>
    <cellStyle name="Обычный 3 4 3 4 2 3" xfId="4162"/>
    <cellStyle name="Обычный 3 4 3 4 2 3 2" xfId="8386"/>
    <cellStyle name="Обычный 3 4 3 4 2 3 2 2" xfId="16834"/>
    <cellStyle name="Обычный 3 4 3 4 2 3 3" xfId="12610"/>
    <cellStyle name="Обычный 3 4 3 4 2 4" xfId="5570"/>
    <cellStyle name="Обычный 3 4 3 4 2 4 2" xfId="14018"/>
    <cellStyle name="Обычный 3 4 3 4 2 5" xfId="9794"/>
    <cellStyle name="Обычный 3 4 3 4 3" xfId="2050"/>
    <cellStyle name="Обычный 3 4 3 4 3 2" xfId="6274"/>
    <cellStyle name="Обычный 3 4 3 4 3 2 2" xfId="14722"/>
    <cellStyle name="Обычный 3 4 3 4 3 3" xfId="10498"/>
    <cellStyle name="Обычный 3 4 3 4 4" xfId="3458"/>
    <cellStyle name="Обычный 3 4 3 4 4 2" xfId="7682"/>
    <cellStyle name="Обычный 3 4 3 4 4 2 2" xfId="16130"/>
    <cellStyle name="Обычный 3 4 3 4 4 3" xfId="11906"/>
    <cellStyle name="Обычный 3 4 3 4 5" xfId="4866"/>
    <cellStyle name="Обычный 3 4 3 4 5 2" xfId="13314"/>
    <cellStyle name="Обычный 3 4 3 4 6" xfId="9090"/>
    <cellStyle name="Обычный 3 4 3 5" xfId="993"/>
    <cellStyle name="Обычный 3 4 3 5 2" xfId="2402"/>
    <cellStyle name="Обычный 3 4 3 5 2 2" xfId="6626"/>
    <cellStyle name="Обычный 3 4 3 5 2 2 2" xfId="15074"/>
    <cellStyle name="Обычный 3 4 3 5 2 3" xfId="10850"/>
    <cellStyle name="Обычный 3 4 3 5 3" xfId="3810"/>
    <cellStyle name="Обычный 3 4 3 5 3 2" xfId="8034"/>
    <cellStyle name="Обычный 3 4 3 5 3 2 2" xfId="16482"/>
    <cellStyle name="Обычный 3 4 3 5 3 3" xfId="12258"/>
    <cellStyle name="Обычный 3 4 3 5 4" xfId="5218"/>
    <cellStyle name="Обычный 3 4 3 5 4 2" xfId="13666"/>
    <cellStyle name="Обычный 3 4 3 5 5" xfId="9442"/>
    <cellStyle name="Обычный 3 4 3 6" xfId="1698"/>
    <cellStyle name="Обычный 3 4 3 6 2" xfId="5922"/>
    <cellStyle name="Обычный 3 4 3 6 2 2" xfId="14370"/>
    <cellStyle name="Обычный 3 4 3 6 3" xfId="10146"/>
    <cellStyle name="Обычный 3 4 3 7" xfId="3106"/>
    <cellStyle name="Обычный 3 4 3 7 2" xfId="7330"/>
    <cellStyle name="Обычный 3 4 3 7 2 2" xfId="15778"/>
    <cellStyle name="Обычный 3 4 3 7 3" xfId="11554"/>
    <cellStyle name="Обычный 3 4 3 8" xfId="4514"/>
    <cellStyle name="Обычный 3 4 3 8 2" xfId="12962"/>
    <cellStyle name="Обычный 3 4 3 9" xfId="8738"/>
    <cellStyle name="Обычный 3 4 4" xfId="212"/>
    <cellStyle name="Обычный 3 4 4 2" xfId="213"/>
    <cellStyle name="Обычный 3 4 4 2 2" xfId="619"/>
    <cellStyle name="Обычный 3 4 4 2 2 2" xfId="1350"/>
    <cellStyle name="Обычный 3 4 4 2 2 2 2" xfId="2759"/>
    <cellStyle name="Обычный 3 4 4 2 2 2 2 2" xfId="6983"/>
    <cellStyle name="Обычный 3 4 4 2 2 2 2 2 2" xfId="15431"/>
    <cellStyle name="Обычный 3 4 4 2 2 2 2 3" xfId="11207"/>
    <cellStyle name="Обычный 3 4 4 2 2 2 3" xfId="4167"/>
    <cellStyle name="Обычный 3 4 4 2 2 2 3 2" xfId="8391"/>
    <cellStyle name="Обычный 3 4 4 2 2 2 3 2 2" xfId="16839"/>
    <cellStyle name="Обычный 3 4 4 2 2 2 3 3" xfId="12615"/>
    <cellStyle name="Обычный 3 4 4 2 2 2 4" xfId="5575"/>
    <cellStyle name="Обычный 3 4 4 2 2 2 4 2" xfId="14023"/>
    <cellStyle name="Обычный 3 4 4 2 2 2 5" xfId="9799"/>
    <cellStyle name="Обычный 3 4 4 2 2 3" xfId="2055"/>
    <cellStyle name="Обычный 3 4 4 2 2 3 2" xfId="6279"/>
    <cellStyle name="Обычный 3 4 4 2 2 3 2 2" xfId="14727"/>
    <cellStyle name="Обычный 3 4 4 2 2 3 3" xfId="10503"/>
    <cellStyle name="Обычный 3 4 4 2 2 4" xfId="3463"/>
    <cellStyle name="Обычный 3 4 4 2 2 4 2" xfId="7687"/>
    <cellStyle name="Обычный 3 4 4 2 2 4 2 2" xfId="16135"/>
    <cellStyle name="Обычный 3 4 4 2 2 4 3" xfId="11911"/>
    <cellStyle name="Обычный 3 4 4 2 2 5" xfId="4871"/>
    <cellStyle name="Обычный 3 4 4 2 2 5 2" xfId="13319"/>
    <cellStyle name="Обычный 3 4 4 2 2 6" xfId="9095"/>
    <cellStyle name="Обычный 3 4 4 2 3" xfId="998"/>
    <cellStyle name="Обычный 3 4 4 2 3 2" xfId="2407"/>
    <cellStyle name="Обычный 3 4 4 2 3 2 2" xfId="6631"/>
    <cellStyle name="Обычный 3 4 4 2 3 2 2 2" xfId="15079"/>
    <cellStyle name="Обычный 3 4 4 2 3 2 3" xfId="10855"/>
    <cellStyle name="Обычный 3 4 4 2 3 3" xfId="3815"/>
    <cellStyle name="Обычный 3 4 4 2 3 3 2" xfId="8039"/>
    <cellStyle name="Обычный 3 4 4 2 3 3 2 2" xfId="16487"/>
    <cellStyle name="Обычный 3 4 4 2 3 3 3" xfId="12263"/>
    <cellStyle name="Обычный 3 4 4 2 3 4" xfId="5223"/>
    <cellStyle name="Обычный 3 4 4 2 3 4 2" xfId="13671"/>
    <cellStyle name="Обычный 3 4 4 2 3 5" xfId="9447"/>
    <cellStyle name="Обычный 3 4 4 2 4" xfId="1703"/>
    <cellStyle name="Обычный 3 4 4 2 4 2" xfId="5927"/>
    <cellStyle name="Обычный 3 4 4 2 4 2 2" xfId="14375"/>
    <cellStyle name="Обычный 3 4 4 2 4 3" xfId="10151"/>
    <cellStyle name="Обычный 3 4 4 2 5" xfId="3111"/>
    <cellStyle name="Обычный 3 4 4 2 5 2" xfId="7335"/>
    <cellStyle name="Обычный 3 4 4 2 5 2 2" xfId="15783"/>
    <cellStyle name="Обычный 3 4 4 2 5 3" xfId="11559"/>
    <cellStyle name="Обычный 3 4 4 2 6" xfId="4519"/>
    <cellStyle name="Обычный 3 4 4 2 6 2" xfId="12967"/>
    <cellStyle name="Обычный 3 4 4 2 7" xfId="8743"/>
    <cellStyle name="Обычный 3 4 4 3" xfId="618"/>
    <cellStyle name="Обычный 3 4 4 3 2" xfId="1349"/>
    <cellStyle name="Обычный 3 4 4 3 2 2" xfId="2758"/>
    <cellStyle name="Обычный 3 4 4 3 2 2 2" xfId="6982"/>
    <cellStyle name="Обычный 3 4 4 3 2 2 2 2" xfId="15430"/>
    <cellStyle name="Обычный 3 4 4 3 2 2 3" xfId="11206"/>
    <cellStyle name="Обычный 3 4 4 3 2 3" xfId="4166"/>
    <cellStyle name="Обычный 3 4 4 3 2 3 2" xfId="8390"/>
    <cellStyle name="Обычный 3 4 4 3 2 3 2 2" xfId="16838"/>
    <cellStyle name="Обычный 3 4 4 3 2 3 3" xfId="12614"/>
    <cellStyle name="Обычный 3 4 4 3 2 4" xfId="5574"/>
    <cellStyle name="Обычный 3 4 4 3 2 4 2" xfId="14022"/>
    <cellStyle name="Обычный 3 4 4 3 2 5" xfId="9798"/>
    <cellStyle name="Обычный 3 4 4 3 3" xfId="2054"/>
    <cellStyle name="Обычный 3 4 4 3 3 2" xfId="6278"/>
    <cellStyle name="Обычный 3 4 4 3 3 2 2" xfId="14726"/>
    <cellStyle name="Обычный 3 4 4 3 3 3" xfId="10502"/>
    <cellStyle name="Обычный 3 4 4 3 4" xfId="3462"/>
    <cellStyle name="Обычный 3 4 4 3 4 2" xfId="7686"/>
    <cellStyle name="Обычный 3 4 4 3 4 2 2" xfId="16134"/>
    <cellStyle name="Обычный 3 4 4 3 4 3" xfId="11910"/>
    <cellStyle name="Обычный 3 4 4 3 5" xfId="4870"/>
    <cellStyle name="Обычный 3 4 4 3 5 2" xfId="13318"/>
    <cellStyle name="Обычный 3 4 4 3 6" xfId="9094"/>
    <cellStyle name="Обычный 3 4 4 4" xfId="997"/>
    <cellStyle name="Обычный 3 4 4 4 2" xfId="2406"/>
    <cellStyle name="Обычный 3 4 4 4 2 2" xfId="6630"/>
    <cellStyle name="Обычный 3 4 4 4 2 2 2" xfId="15078"/>
    <cellStyle name="Обычный 3 4 4 4 2 3" xfId="10854"/>
    <cellStyle name="Обычный 3 4 4 4 3" xfId="3814"/>
    <cellStyle name="Обычный 3 4 4 4 3 2" xfId="8038"/>
    <cellStyle name="Обычный 3 4 4 4 3 2 2" xfId="16486"/>
    <cellStyle name="Обычный 3 4 4 4 3 3" xfId="12262"/>
    <cellStyle name="Обычный 3 4 4 4 4" xfId="5222"/>
    <cellStyle name="Обычный 3 4 4 4 4 2" xfId="13670"/>
    <cellStyle name="Обычный 3 4 4 4 5" xfId="9446"/>
    <cellStyle name="Обычный 3 4 4 5" xfId="1702"/>
    <cellStyle name="Обычный 3 4 4 5 2" xfId="5926"/>
    <cellStyle name="Обычный 3 4 4 5 2 2" xfId="14374"/>
    <cellStyle name="Обычный 3 4 4 5 3" xfId="10150"/>
    <cellStyle name="Обычный 3 4 4 6" xfId="3110"/>
    <cellStyle name="Обычный 3 4 4 6 2" xfId="7334"/>
    <cellStyle name="Обычный 3 4 4 6 2 2" xfId="15782"/>
    <cellStyle name="Обычный 3 4 4 6 3" xfId="11558"/>
    <cellStyle name="Обычный 3 4 4 7" xfId="4518"/>
    <cellStyle name="Обычный 3 4 4 7 2" xfId="12966"/>
    <cellStyle name="Обычный 3 4 4 8" xfId="8742"/>
    <cellStyle name="Обычный 3 4 5" xfId="214"/>
    <cellStyle name="Обычный 3 4 5 2" xfId="620"/>
    <cellStyle name="Обычный 3 4 5 2 2" xfId="1351"/>
    <cellStyle name="Обычный 3 4 5 2 2 2" xfId="2760"/>
    <cellStyle name="Обычный 3 4 5 2 2 2 2" xfId="6984"/>
    <cellStyle name="Обычный 3 4 5 2 2 2 2 2" xfId="15432"/>
    <cellStyle name="Обычный 3 4 5 2 2 2 3" xfId="11208"/>
    <cellStyle name="Обычный 3 4 5 2 2 3" xfId="4168"/>
    <cellStyle name="Обычный 3 4 5 2 2 3 2" xfId="8392"/>
    <cellStyle name="Обычный 3 4 5 2 2 3 2 2" xfId="16840"/>
    <cellStyle name="Обычный 3 4 5 2 2 3 3" xfId="12616"/>
    <cellStyle name="Обычный 3 4 5 2 2 4" xfId="5576"/>
    <cellStyle name="Обычный 3 4 5 2 2 4 2" xfId="14024"/>
    <cellStyle name="Обычный 3 4 5 2 2 5" xfId="9800"/>
    <cellStyle name="Обычный 3 4 5 2 3" xfId="2056"/>
    <cellStyle name="Обычный 3 4 5 2 3 2" xfId="6280"/>
    <cellStyle name="Обычный 3 4 5 2 3 2 2" xfId="14728"/>
    <cellStyle name="Обычный 3 4 5 2 3 3" xfId="10504"/>
    <cellStyle name="Обычный 3 4 5 2 4" xfId="3464"/>
    <cellStyle name="Обычный 3 4 5 2 4 2" xfId="7688"/>
    <cellStyle name="Обычный 3 4 5 2 4 2 2" xfId="16136"/>
    <cellStyle name="Обычный 3 4 5 2 4 3" xfId="11912"/>
    <cellStyle name="Обычный 3 4 5 2 5" xfId="4872"/>
    <cellStyle name="Обычный 3 4 5 2 5 2" xfId="13320"/>
    <cellStyle name="Обычный 3 4 5 2 6" xfId="9096"/>
    <cellStyle name="Обычный 3 4 5 3" xfId="999"/>
    <cellStyle name="Обычный 3 4 5 3 2" xfId="2408"/>
    <cellStyle name="Обычный 3 4 5 3 2 2" xfId="6632"/>
    <cellStyle name="Обычный 3 4 5 3 2 2 2" xfId="15080"/>
    <cellStyle name="Обычный 3 4 5 3 2 3" xfId="10856"/>
    <cellStyle name="Обычный 3 4 5 3 3" xfId="3816"/>
    <cellStyle name="Обычный 3 4 5 3 3 2" xfId="8040"/>
    <cellStyle name="Обычный 3 4 5 3 3 2 2" xfId="16488"/>
    <cellStyle name="Обычный 3 4 5 3 3 3" xfId="12264"/>
    <cellStyle name="Обычный 3 4 5 3 4" xfId="5224"/>
    <cellStyle name="Обычный 3 4 5 3 4 2" xfId="13672"/>
    <cellStyle name="Обычный 3 4 5 3 5" xfId="9448"/>
    <cellStyle name="Обычный 3 4 5 4" xfId="1704"/>
    <cellStyle name="Обычный 3 4 5 4 2" xfId="5928"/>
    <cellStyle name="Обычный 3 4 5 4 2 2" xfId="14376"/>
    <cellStyle name="Обычный 3 4 5 4 3" xfId="10152"/>
    <cellStyle name="Обычный 3 4 5 5" xfId="3112"/>
    <cellStyle name="Обычный 3 4 5 5 2" xfId="7336"/>
    <cellStyle name="Обычный 3 4 5 5 2 2" xfId="15784"/>
    <cellStyle name="Обычный 3 4 5 5 3" xfId="11560"/>
    <cellStyle name="Обычный 3 4 5 6" xfId="4520"/>
    <cellStyle name="Обычный 3 4 5 6 2" xfId="12968"/>
    <cellStyle name="Обычный 3 4 5 7" xfId="8744"/>
    <cellStyle name="Обычный 3 4 6" xfId="605"/>
    <cellStyle name="Обычный 3 4 6 2" xfId="1336"/>
    <cellStyle name="Обычный 3 4 6 2 2" xfId="2745"/>
    <cellStyle name="Обычный 3 4 6 2 2 2" xfId="6969"/>
    <cellStyle name="Обычный 3 4 6 2 2 2 2" xfId="15417"/>
    <cellStyle name="Обычный 3 4 6 2 2 3" xfId="11193"/>
    <cellStyle name="Обычный 3 4 6 2 3" xfId="4153"/>
    <cellStyle name="Обычный 3 4 6 2 3 2" xfId="8377"/>
    <cellStyle name="Обычный 3 4 6 2 3 2 2" xfId="16825"/>
    <cellStyle name="Обычный 3 4 6 2 3 3" xfId="12601"/>
    <cellStyle name="Обычный 3 4 6 2 4" xfId="5561"/>
    <cellStyle name="Обычный 3 4 6 2 4 2" xfId="14009"/>
    <cellStyle name="Обычный 3 4 6 2 5" xfId="9785"/>
    <cellStyle name="Обычный 3 4 6 3" xfId="2041"/>
    <cellStyle name="Обычный 3 4 6 3 2" xfId="6265"/>
    <cellStyle name="Обычный 3 4 6 3 2 2" xfId="14713"/>
    <cellStyle name="Обычный 3 4 6 3 3" xfId="10489"/>
    <cellStyle name="Обычный 3 4 6 4" xfId="3449"/>
    <cellStyle name="Обычный 3 4 6 4 2" xfId="7673"/>
    <cellStyle name="Обычный 3 4 6 4 2 2" xfId="16121"/>
    <cellStyle name="Обычный 3 4 6 4 3" xfId="11897"/>
    <cellStyle name="Обычный 3 4 6 5" xfId="4857"/>
    <cellStyle name="Обычный 3 4 6 5 2" xfId="13305"/>
    <cellStyle name="Обычный 3 4 6 6" xfId="9081"/>
    <cellStyle name="Обычный 3 4 7" xfId="984"/>
    <cellStyle name="Обычный 3 4 7 2" xfId="2393"/>
    <cellStyle name="Обычный 3 4 7 2 2" xfId="6617"/>
    <cellStyle name="Обычный 3 4 7 2 2 2" xfId="15065"/>
    <cellStyle name="Обычный 3 4 7 2 3" xfId="10841"/>
    <cellStyle name="Обычный 3 4 7 3" xfId="3801"/>
    <cellStyle name="Обычный 3 4 7 3 2" xfId="8025"/>
    <cellStyle name="Обычный 3 4 7 3 2 2" xfId="16473"/>
    <cellStyle name="Обычный 3 4 7 3 3" xfId="12249"/>
    <cellStyle name="Обычный 3 4 7 4" xfId="5209"/>
    <cellStyle name="Обычный 3 4 7 4 2" xfId="13657"/>
    <cellStyle name="Обычный 3 4 7 5" xfId="9433"/>
    <cellStyle name="Обычный 3 4 8" xfId="1689"/>
    <cellStyle name="Обычный 3 4 8 2" xfId="5913"/>
    <cellStyle name="Обычный 3 4 8 2 2" xfId="14361"/>
    <cellStyle name="Обычный 3 4 8 3" xfId="10137"/>
    <cellStyle name="Обычный 3 4 9" xfId="3097"/>
    <cellStyle name="Обычный 3 4 9 2" xfId="7321"/>
    <cellStyle name="Обычный 3 4 9 2 2" xfId="15769"/>
    <cellStyle name="Обычный 3 4 9 3" xfId="11545"/>
    <cellStyle name="Обычный 3 4_Отчет за 2015 год" xfId="215"/>
    <cellStyle name="Обычный 3 5" xfId="216"/>
    <cellStyle name="Обычный 3 5 10" xfId="8745"/>
    <cellStyle name="Обычный 3 5 2" xfId="217"/>
    <cellStyle name="Обычный 3 5 2 2" xfId="218"/>
    <cellStyle name="Обычный 3 5 2 2 2" xfId="219"/>
    <cellStyle name="Обычный 3 5 2 2 2 2" xfId="624"/>
    <cellStyle name="Обычный 3 5 2 2 2 2 2" xfId="1355"/>
    <cellStyle name="Обычный 3 5 2 2 2 2 2 2" xfId="2764"/>
    <cellStyle name="Обычный 3 5 2 2 2 2 2 2 2" xfId="6988"/>
    <cellStyle name="Обычный 3 5 2 2 2 2 2 2 2 2" xfId="15436"/>
    <cellStyle name="Обычный 3 5 2 2 2 2 2 2 3" xfId="11212"/>
    <cellStyle name="Обычный 3 5 2 2 2 2 2 3" xfId="4172"/>
    <cellStyle name="Обычный 3 5 2 2 2 2 2 3 2" xfId="8396"/>
    <cellStyle name="Обычный 3 5 2 2 2 2 2 3 2 2" xfId="16844"/>
    <cellStyle name="Обычный 3 5 2 2 2 2 2 3 3" xfId="12620"/>
    <cellStyle name="Обычный 3 5 2 2 2 2 2 4" xfId="5580"/>
    <cellStyle name="Обычный 3 5 2 2 2 2 2 4 2" xfId="14028"/>
    <cellStyle name="Обычный 3 5 2 2 2 2 2 5" xfId="9804"/>
    <cellStyle name="Обычный 3 5 2 2 2 2 3" xfId="2060"/>
    <cellStyle name="Обычный 3 5 2 2 2 2 3 2" xfId="6284"/>
    <cellStyle name="Обычный 3 5 2 2 2 2 3 2 2" xfId="14732"/>
    <cellStyle name="Обычный 3 5 2 2 2 2 3 3" xfId="10508"/>
    <cellStyle name="Обычный 3 5 2 2 2 2 4" xfId="3468"/>
    <cellStyle name="Обычный 3 5 2 2 2 2 4 2" xfId="7692"/>
    <cellStyle name="Обычный 3 5 2 2 2 2 4 2 2" xfId="16140"/>
    <cellStyle name="Обычный 3 5 2 2 2 2 4 3" xfId="11916"/>
    <cellStyle name="Обычный 3 5 2 2 2 2 5" xfId="4876"/>
    <cellStyle name="Обычный 3 5 2 2 2 2 5 2" xfId="13324"/>
    <cellStyle name="Обычный 3 5 2 2 2 2 6" xfId="9100"/>
    <cellStyle name="Обычный 3 5 2 2 2 3" xfId="1003"/>
    <cellStyle name="Обычный 3 5 2 2 2 3 2" xfId="2412"/>
    <cellStyle name="Обычный 3 5 2 2 2 3 2 2" xfId="6636"/>
    <cellStyle name="Обычный 3 5 2 2 2 3 2 2 2" xfId="15084"/>
    <cellStyle name="Обычный 3 5 2 2 2 3 2 3" xfId="10860"/>
    <cellStyle name="Обычный 3 5 2 2 2 3 3" xfId="3820"/>
    <cellStyle name="Обычный 3 5 2 2 2 3 3 2" xfId="8044"/>
    <cellStyle name="Обычный 3 5 2 2 2 3 3 2 2" xfId="16492"/>
    <cellStyle name="Обычный 3 5 2 2 2 3 3 3" xfId="12268"/>
    <cellStyle name="Обычный 3 5 2 2 2 3 4" xfId="5228"/>
    <cellStyle name="Обычный 3 5 2 2 2 3 4 2" xfId="13676"/>
    <cellStyle name="Обычный 3 5 2 2 2 3 5" xfId="9452"/>
    <cellStyle name="Обычный 3 5 2 2 2 4" xfId="1708"/>
    <cellStyle name="Обычный 3 5 2 2 2 4 2" xfId="5932"/>
    <cellStyle name="Обычный 3 5 2 2 2 4 2 2" xfId="14380"/>
    <cellStyle name="Обычный 3 5 2 2 2 4 3" xfId="10156"/>
    <cellStyle name="Обычный 3 5 2 2 2 5" xfId="3116"/>
    <cellStyle name="Обычный 3 5 2 2 2 5 2" xfId="7340"/>
    <cellStyle name="Обычный 3 5 2 2 2 5 2 2" xfId="15788"/>
    <cellStyle name="Обычный 3 5 2 2 2 5 3" xfId="11564"/>
    <cellStyle name="Обычный 3 5 2 2 2 6" xfId="4524"/>
    <cellStyle name="Обычный 3 5 2 2 2 6 2" xfId="12972"/>
    <cellStyle name="Обычный 3 5 2 2 2 7" xfId="8748"/>
    <cellStyle name="Обычный 3 5 2 2 3" xfId="623"/>
    <cellStyle name="Обычный 3 5 2 2 3 2" xfId="1354"/>
    <cellStyle name="Обычный 3 5 2 2 3 2 2" xfId="2763"/>
    <cellStyle name="Обычный 3 5 2 2 3 2 2 2" xfId="6987"/>
    <cellStyle name="Обычный 3 5 2 2 3 2 2 2 2" xfId="15435"/>
    <cellStyle name="Обычный 3 5 2 2 3 2 2 3" xfId="11211"/>
    <cellStyle name="Обычный 3 5 2 2 3 2 3" xfId="4171"/>
    <cellStyle name="Обычный 3 5 2 2 3 2 3 2" xfId="8395"/>
    <cellStyle name="Обычный 3 5 2 2 3 2 3 2 2" xfId="16843"/>
    <cellStyle name="Обычный 3 5 2 2 3 2 3 3" xfId="12619"/>
    <cellStyle name="Обычный 3 5 2 2 3 2 4" xfId="5579"/>
    <cellStyle name="Обычный 3 5 2 2 3 2 4 2" xfId="14027"/>
    <cellStyle name="Обычный 3 5 2 2 3 2 5" xfId="9803"/>
    <cellStyle name="Обычный 3 5 2 2 3 3" xfId="2059"/>
    <cellStyle name="Обычный 3 5 2 2 3 3 2" xfId="6283"/>
    <cellStyle name="Обычный 3 5 2 2 3 3 2 2" xfId="14731"/>
    <cellStyle name="Обычный 3 5 2 2 3 3 3" xfId="10507"/>
    <cellStyle name="Обычный 3 5 2 2 3 4" xfId="3467"/>
    <cellStyle name="Обычный 3 5 2 2 3 4 2" xfId="7691"/>
    <cellStyle name="Обычный 3 5 2 2 3 4 2 2" xfId="16139"/>
    <cellStyle name="Обычный 3 5 2 2 3 4 3" xfId="11915"/>
    <cellStyle name="Обычный 3 5 2 2 3 5" xfId="4875"/>
    <cellStyle name="Обычный 3 5 2 2 3 5 2" xfId="13323"/>
    <cellStyle name="Обычный 3 5 2 2 3 6" xfId="9099"/>
    <cellStyle name="Обычный 3 5 2 2 4" xfId="1002"/>
    <cellStyle name="Обычный 3 5 2 2 4 2" xfId="2411"/>
    <cellStyle name="Обычный 3 5 2 2 4 2 2" xfId="6635"/>
    <cellStyle name="Обычный 3 5 2 2 4 2 2 2" xfId="15083"/>
    <cellStyle name="Обычный 3 5 2 2 4 2 3" xfId="10859"/>
    <cellStyle name="Обычный 3 5 2 2 4 3" xfId="3819"/>
    <cellStyle name="Обычный 3 5 2 2 4 3 2" xfId="8043"/>
    <cellStyle name="Обычный 3 5 2 2 4 3 2 2" xfId="16491"/>
    <cellStyle name="Обычный 3 5 2 2 4 3 3" xfId="12267"/>
    <cellStyle name="Обычный 3 5 2 2 4 4" xfId="5227"/>
    <cellStyle name="Обычный 3 5 2 2 4 4 2" xfId="13675"/>
    <cellStyle name="Обычный 3 5 2 2 4 5" xfId="9451"/>
    <cellStyle name="Обычный 3 5 2 2 5" xfId="1707"/>
    <cellStyle name="Обычный 3 5 2 2 5 2" xfId="5931"/>
    <cellStyle name="Обычный 3 5 2 2 5 2 2" xfId="14379"/>
    <cellStyle name="Обычный 3 5 2 2 5 3" xfId="10155"/>
    <cellStyle name="Обычный 3 5 2 2 6" xfId="3115"/>
    <cellStyle name="Обычный 3 5 2 2 6 2" xfId="7339"/>
    <cellStyle name="Обычный 3 5 2 2 6 2 2" xfId="15787"/>
    <cellStyle name="Обычный 3 5 2 2 6 3" xfId="11563"/>
    <cellStyle name="Обычный 3 5 2 2 7" xfId="4523"/>
    <cellStyle name="Обычный 3 5 2 2 7 2" xfId="12971"/>
    <cellStyle name="Обычный 3 5 2 2 8" xfId="8747"/>
    <cellStyle name="Обычный 3 5 2 3" xfId="220"/>
    <cellStyle name="Обычный 3 5 2 3 2" xfId="625"/>
    <cellStyle name="Обычный 3 5 2 3 2 2" xfId="1356"/>
    <cellStyle name="Обычный 3 5 2 3 2 2 2" xfId="2765"/>
    <cellStyle name="Обычный 3 5 2 3 2 2 2 2" xfId="6989"/>
    <cellStyle name="Обычный 3 5 2 3 2 2 2 2 2" xfId="15437"/>
    <cellStyle name="Обычный 3 5 2 3 2 2 2 3" xfId="11213"/>
    <cellStyle name="Обычный 3 5 2 3 2 2 3" xfId="4173"/>
    <cellStyle name="Обычный 3 5 2 3 2 2 3 2" xfId="8397"/>
    <cellStyle name="Обычный 3 5 2 3 2 2 3 2 2" xfId="16845"/>
    <cellStyle name="Обычный 3 5 2 3 2 2 3 3" xfId="12621"/>
    <cellStyle name="Обычный 3 5 2 3 2 2 4" xfId="5581"/>
    <cellStyle name="Обычный 3 5 2 3 2 2 4 2" xfId="14029"/>
    <cellStyle name="Обычный 3 5 2 3 2 2 5" xfId="9805"/>
    <cellStyle name="Обычный 3 5 2 3 2 3" xfId="2061"/>
    <cellStyle name="Обычный 3 5 2 3 2 3 2" xfId="6285"/>
    <cellStyle name="Обычный 3 5 2 3 2 3 2 2" xfId="14733"/>
    <cellStyle name="Обычный 3 5 2 3 2 3 3" xfId="10509"/>
    <cellStyle name="Обычный 3 5 2 3 2 4" xfId="3469"/>
    <cellStyle name="Обычный 3 5 2 3 2 4 2" xfId="7693"/>
    <cellStyle name="Обычный 3 5 2 3 2 4 2 2" xfId="16141"/>
    <cellStyle name="Обычный 3 5 2 3 2 4 3" xfId="11917"/>
    <cellStyle name="Обычный 3 5 2 3 2 5" xfId="4877"/>
    <cellStyle name="Обычный 3 5 2 3 2 5 2" xfId="13325"/>
    <cellStyle name="Обычный 3 5 2 3 2 6" xfId="9101"/>
    <cellStyle name="Обычный 3 5 2 3 3" xfId="1004"/>
    <cellStyle name="Обычный 3 5 2 3 3 2" xfId="2413"/>
    <cellStyle name="Обычный 3 5 2 3 3 2 2" xfId="6637"/>
    <cellStyle name="Обычный 3 5 2 3 3 2 2 2" xfId="15085"/>
    <cellStyle name="Обычный 3 5 2 3 3 2 3" xfId="10861"/>
    <cellStyle name="Обычный 3 5 2 3 3 3" xfId="3821"/>
    <cellStyle name="Обычный 3 5 2 3 3 3 2" xfId="8045"/>
    <cellStyle name="Обычный 3 5 2 3 3 3 2 2" xfId="16493"/>
    <cellStyle name="Обычный 3 5 2 3 3 3 3" xfId="12269"/>
    <cellStyle name="Обычный 3 5 2 3 3 4" xfId="5229"/>
    <cellStyle name="Обычный 3 5 2 3 3 4 2" xfId="13677"/>
    <cellStyle name="Обычный 3 5 2 3 3 5" xfId="9453"/>
    <cellStyle name="Обычный 3 5 2 3 4" xfId="1709"/>
    <cellStyle name="Обычный 3 5 2 3 4 2" xfId="5933"/>
    <cellStyle name="Обычный 3 5 2 3 4 2 2" xfId="14381"/>
    <cellStyle name="Обычный 3 5 2 3 4 3" xfId="10157"/>
    <cellStyle name="Обычный 3 5 2 3 5" xfId="3117"/>
    <cellStyle name="Обычный 3 5 2 3 5 2" xfId="7341"/>
    <cellStyle name="Обычный 3 5 2 3 5 2 2" xfId="15789"/>
    <cellStyle name="Обычный 3 5 2 3 5 3" xfId="11565"/>
    <cellStyle name="Обычный 3 5 2 3 6" xfId="4525"/>
    <cellStyle name="Обычный 3 5 2 3 6 2" xfId="12973"/>
    <cellStyle name="Обычный 3 5 2 3 7" xfId="8749"/>
    <cellStyle name="Обычный 3 5 2 4" xfId="622"/>
    <cellStyle name="Обычный 3 5 2 4 2" xfId="1353"/>
    <cellStyle name="Обычный 3 5 2 4 2 2" xfId="2762"/>
    <cellStyle name="Обычный 3 5 2 4 2 2 2" xfId="6986"/>
    <cellStyle name="Обычный 3 5 2 4 2 2 2 2" xfId="15434"/>
    <cellStyle name="Обычный 3 5 2 4 2 2 3" xfId="11210"/>
    <cellStyle name="Обычный 3 5 2 4 2 3" xfId="4170"/>
    <cellStyle name="Обычный 3 5 2 4 2 3 2" xfId="8394"/>
    <cellStyle name="Обычный 3 5 2 4 2 3 2 2" xfId="16842"/>
    <cellStyle name="Обычный 3 5 2 4 2 3 3" xfId="12618"/>
    <cellStyle name="Обычный 3 5 2 4 2 4" xfId="5578"/>
    <cellStyle name="Обычный 3 5 2 4 2 4 2" xfId="14026"/>
    <cellStyle name="Обычный 3 5 2 4 2 5" xfId="9802"/>
    <cellStyle name="Обычный 3 5 2 4 3" xfId="2058"/>
    <cellStyle name="Обычный 3 5 2 4 3 2" xfId="6282"/>
    <cellStyle name="Обычный 3 5 2 4 3 2 2" xfId="14730"/>
    <cellStyle name="Обычный 3 5 2 4 3 3" xfId="10506"/>
    <cellStyle name="Обычный 3 5 2 4 4" xfId="3466"/>
    <cellStyle name="Обычный 3 5 2 4 4 2" xfId="7690"/>
    <cellStyle name="Обычный 3 5 2 4 4 2 2" xfId="16138"/>
    <cellStyle name="Обычный 3 5 2 4 4 3" xfId="11914"/>
    <cellStyle name="Обычный 3 5 2 4 5" xfId="4874"/>
    <cellStyle name="Обычный 3 5 2 4 5 2" xfId="13322"/>
    <cellStyle name="Обычный 3 5 2 4 6" xfId="9098"/>
    <cellStyle name="Обычный 3 5 2 5" xfId="1001"/>
    <cellStyle name="Обычный 3 5 2 5 2" xfId="2410"/>
    <cellStyle name="Обычный 3 5 2 5 2 2" xfId="6634"/>
    <cellStyle name="Обычный 3 5 2 5 2 2 2" xfId="15082"/>
    <cellStyle name="Обычный 3 5 2 5 2 3" xfId="10858"/>
    <cellStyle name="Обычный 3 5 2 5 3" xfId="3818"/>
    <cellStyle name="Обычный 3 5 2 5 3 2" xfId="8042"/>
    <cellStyle name="Обычный 3 5 2 5 3 2 2" xfId="16490"/>
    <cellStyle name="Обычный 3 5 2 5 3 3" xfId="12266"/>
    <cellStyle name="Обычный 3 5 2 5 4" xfId="5226"/>
    <cellStyle name="Обычный 3 5 2 5 4 2" xfId="13674"/>
    <cellStyle name="Обычный 3 5 2 5 5" xfId="9450"/>
    <cellStyle name="Обычный 3 5 2 6" xfId="1706"/>
    <cellStyle name="Обычный 3 5 2 6 2" xfId="5930"/>
    <cellStyle name="Обычный 3 5 2 6 2 2" xfId="14378"/>
    <cellStyle name="Обычный 3 5 2 6 3" xfId="10154"/>
    <cellStyle name="Обычный 3 5 2 7" xfId="3114"/>
    <cellStyle name="Обычный 3 5 2 7 2" xfId="7338"/>
    <cellStyle name="Обычный 3 5 2 7 2 2" xfId="15786"/>
    <cellStyle name="Обычный 3 5 2 7 3" xfId="11562"/>
    <cellStyle name="Обычный 3 5 2 8" xfId="4522"/>
    <cellStyle name="Обычный 3 5 2 8 2" xfId="12970"/>
    <cellStyle name="Обычный 3 5 2 9" xfId="8746"/>
    <cellStyle name="Обычный 3 5 3" xfId="221"/>
    <cellStyle name="Обычный 3 5 3 2" xfId="222"/>
    <cellStyle name="Обычный 3 5 3 2 2" xfId="627"/>
    <cellStyle name="Обычный 3 5 3 2 2 2" xfId="1358"/>
    <cellStyle name="Обычный 3 5 3 2 2 2 2" xfId="2767"/>
    <cellStyle name="Обычный 3 5 3 2 2 2 2 2" xfId="6991"/>
    <cellStyle name="Обычный 3 5 3 2 2 2 2 2 2" xfId="15439"/>
    <cellStyle name="Обычный 3 5 3 2 2 2 2 3" xfId="11215"/>
    <cellStyle name="Обычный 3 5 3 2 2 2 3" xfId="4175"/>
    <cellStyle name="Обычный 3 5 3 2 2 2 3 2" xfId="8399"/>
    <cellStyle name="Обычный 3 5 3 2 2 2 3 2 2" xfId="16847"/>
    <cellStyle name="Обычный 3 5 3 2 2 2 3 3" xfId="12623"/>
    <cellStyle name="Обычный 3 5 3 2 2 2 4" xfId="5583"/>
    <cellStyle name="Обычный 3 5 3 2 2 2 4 2" xfId="14031"/>
    <cellStyle name="Обычный 3 5 3 2 2 2 5" xfId="9807"/>
    <cellStyle name="Обычный 3 5 3 2 2 3" xfId="2063"/>
    <cellStyle name="Обычный 3 5 3 2 2 3 2" xfId="6287"/>
    <cellStyle name="Обычный 3 5 3 2 2 3 2 2" xfId="14735"/>
    <cellStyle name="Обычный 3 5 3 2 2 3 3" xfId="10511"/>
    <cellStyle name="Обычный 3 5 3 2 2 4" xfId="3471"/>
    <cellStyle name="Обычный 3 5 3 2 2 4 2" xfId="7695"/>
    <cellStyle name="Обычный 3 5 3 2 2 4 2 2" xfId="16143"/>
    <cellStyle name="Обычный 3 5 3 2 2 4 3" xfId="11919"/>
    <cellStyle name="Обычный 3 5 3 2 2 5" xfId="4879"/>
    <cellStyle name="Обычный 3 5 3 2 2 5 2" xfId="13327"/>
    <cellStyle name="Обычный 3 5 3 2 2 6" xfId="9103"/>
    <cellStyle name="Обычный 3 5 3 2 3" xfId="1006"/>
    <cellStyle name="Обычный 3 5 3 2 3 2" xfId="2415"/>
    <cellStyle name="Обычный 3 5 3 2 3 2 2" xfId="6639"/>
    <cellStyle name="Обычный 3 5 3 2 3 2 2 2" xfId="15087"/>
    <cellStyle name="Обычный 3 5 3 2 3 2 3" xfId="10863"/>
    <cellStyle name="Обычный 3 5 3 2 3 3" xfId="3823"/>
    <cellStyle name="Обычный 3 5 3 2 3 3 2" xfId="8047"/>
    <cellStyle name="Обычный 3 5 3 2 3 3 2 2" xfId="16495"/>
    <cellStyle name="Обычный 3 5 3 2 3 3 3" xfId="12271"/>
    <cellStyle name="Обычный 3 5 3 2 3 4" xfId="5231"/>
    <cellStyle name="Обычный 3 5 3 2 3 4 2" xfId="13679"/>
    <cellStyle name="Обычный 3 5 3 2 3 5" xfId="9455"/>
    <cellStyle name="Обычный 3 5 3 2 4" xfId="1711"/>
    <cellStyle name="Обычный 3 5 3 2 4 2" xfId="5935"/>
    <cellStyle name="Обычный 3 5 3 2 4 2 2" xfId="14383"/>
    <cellStyle name="Обычный 3 5 3 2 4 3" xfId="10159"/>
    <cellStyle name="Обычный 3 5 3 2 5" xfId="3119"/>
    <cellStyle name="Обычный 3 5 3 2 5 2" xfId="7343"/>
    <cellStyle name="Обычный 3 5 3 2 5 2 2" xfId="15791"/>
    <cellStyle name="Обычный 3 5 3 2 5 3" xfId="11567"/>
    <cellStyle name="Обычный 3 5 3 2 6" xfId="4527"/>
    <cellStyle name="Обычный 3 5 3 2 6 2" xfId="12975"/>
    <cellStyle name="Обычный 3 5 3 2 7" xfId="8751"/>
    <cellStyle name="Обычный 3 5 3 3" xfId="626"/>
    <cellStyle name="Обычный 3 5 3 3 2" xfId="1357"/>
    <cellStyle name="Обычный 3 5 3 3 2 2" xfId="2766"/>
    <cellStyle name="Обычный 3 5 3 3 2 2 2" xfId="6990"/>
    <cellStyle name="Обычный 3 5 3 3 2 2 2 2" xfId="15438"/>
    <cellStyle name="Обычный 3 5 3 3 2 2 3" xfId="11214"/>
    <cellStyle name="Обычный 3 5 3 3 2 3" xfId="4174"/>
    <cellStyle name="Обычный 3 5 3 3 2 3 2" xfId="8398"/>
    <cellStyle name="Обычный 3 5 3 3 2 3 2 2" xfId="16846"/>
    <cellStyle name="Обычный 3 5 3 3 2 3 3" xfId="12622"/>
    <cellStyle name="Обычный 3 5 3 3 2 4" xfId="5582"/>
    <cellStyle name="Обычный 3 5 3 3 2 4 2" xfId="14030"/>
    <cellStyle name="Обычный 3 5 3 3 2 5" xfId="9806"/>
    <cellStyle name="Обычный 3 5 3 3 3" xfId="2062"/>
    <cellStyle name="Обычный 3 5 3 3 3 2" xfId="6286"/>
    <cellStyle name="Обычный 3 5 3 3 3 2 2" xfId="14734"/>
    <cellStyle name="Обычный 3 5 3 3 3 3" xfId="10510"/>
    <cellStyle name="Обычный 3 5 3 3 4" xfId="3470"/>
    <cellStyle name="Обычный 3 5 3 3 4 2" xfId="7694"/>
    <cellStyle name="Обычный 3 5 3 3 4 2 2" xfId="16142"/>
    <cellStyle name="Обычный 3 5 3 3 4 3" xfId="11918"/>
    <cellStyle name="Обычный 3 5 3 3 5" xfId="4878"/>
    <cellStyle name="Обычный 3 5 3 3 5 2" xfId="13326"/>
    <cellStyle name="Обычный 3 5 3 3 6" xfId="9102"/>
    <cellStyle name="Обычный 3 5 3 4" xfId="1005"/>
    <cellStyle name="Обычный 3 5 3 4 2" xfId="2414"/>
    <cellStyle name="Обычный 3 5 3 4 2 2" xfId="6638"/>
    <cellStyle name="Обычный 3 5 3 4 2 2 2" xfId="15086"/>
    <cellStyle name="Обычный 3 5 3 4 2 3" xfId="10862"/>
    <cellStyle name="Обычный 3 5 3 4 3" xfId="3822"/>
    <cellStyle name="Обычный 3 5 3 4 3 2" xfId="8046"/>
    <cellStyle name="Обычный 3 5 3 4 3 2 2" xfId="16494"/>
    <cellStyle name="Обычный 3 5 3 4 3 3" xfId="12270"/>
    <cellStyle name="Обычный 3 5 3 4 4" xfId="5230"/>
    <cellStyle name="Обычный 3 5 3 4 4 2" xfId="13678"/>
    <cellStyle name="Обычный 3 5 3 4 5" xfId="9454"/>
    <cellStyle name="Обычный 3 5 3 5" xfId="1710"/>
    <cellStyle name="Обычный 3 5 3 5 2" xfId="5934"/>
    <cellStyle name="Обычный 3 5 3 5 2 2" xfId="14382"/>
    <cellStyle name="Обычный 3 5 3 5 3" xfId="10158"/>
    <cellStyle name="Обычный 3 5 3 6" xfId="3118"/>
    <cellStyle name="Обычный 3 5 3 6 2" xfId="7342"/>
    <cellStyle name="Обычный 3 5 3 6 2 2" xfId="15790"/>
    <cellStyle name="Обычный 3 5 3 6 3" xfId="11566"/>
    <cellStyle name="Обычный 3 5 3 7" xfId="4526"/>
    <cellStyle name="Обычный 3 5 3 7 2" xfId="12974"/>
    <cellStyle name="Обычный 3 5 3 8" xfId="8750"/>
    <cellStyle name="Обычный 3 5 4" xfId="223"/>
    <cellStyle name="Обычный 3 5 4 2" xfId="628"/>
    <cellStyle name="Обычный 3 5 4 2 2" xfId="1359"/>
    <cellStyle name="Обычный 3 5 4 2 2 2" xfId="2768"/>
    <cellStyle name="Обычный 3 5 4 2 2 2 2" xfId="6992"/>
    <cellStyle name="Обычный 3 5 4 2 2 2 2 2" xfId="15440"/>
    <cellStyle name="Обычный 3 5 4 2 2 2 3" xfId="11216"/>
    <cellStyle name="Обычный 3 5 4 2 2 3" xfId="4176"/>
    <cellStyle name="Обычный 3 5 4 2 2 3 2" xfId="8400"/>
    <cellStyle name="Обычный 3 5 4 2 2 3 2 2" xfId="16848"/>
    <cellStyle name="Обычный 3 5 4 2 2 3 3" xfId="12624"/>
    <cellStyle name="Обычный 3 5 4 2 2 4" xfId="5584"/>
    <cellStyle name="Обычный 3 5 4 2 2 4 2" xfId="14032"/>
    <cellStyle name="Обычный 3 5 4 2 2 5" xfId="9808"/>
    <cellStyle name="Обычный 3 5 4 2 3" xfId="2064"/>
    <cellStyle name="Обычный 3 5 4 2 3 2" xfId="6288"/>
    <cellStyle name="Обычный 3 5 4 2 3 2 2" xfId="14736"/>
    <cellStyle name="Обычный 3 5 4 2 3 3" xfId="10512"/>
    <cellStyle name="Обычный 3 5 4 2 4" xfId="3472"/>
    <cellStyle name="Обычный 3 5 4 2 4 2" xfId="7696"/>
    <cellStyle name="Обычный 3 5 4 2 4 2 2" xfId="16144"/>
    <cellStyle name="Обычный 3 5 4 2 4 3" xfId="11920"/>
    <cellStyle name="Обычный 3 5 4 2 5" xfId="4880"/>
    <cellStyle name="Обычный 3 5 4 2 5 2" xfId="13328"/>
    <cellStyle name="Обычный 3 5 4 2 6" xfId="9104"/>
    <cellStyle name="Обычный 3 5 4 3" xfId="1007"/>
    <cellStyle name="Обычный 3 5 4 3 2" xfId="2416"/>
    <cellStyle name="Обычный 3 5 4 3 2 2" xfId="6640"/>
    <cellStyle name="Обычный 3 5 4 3 2 2 2" xfId="15088"/>
    <cellStyle name="Обычный 3 5 4 3 2 3" xfId="10864"/>
    <cellStyle name="Обычный 3 5 4 3 3" xfId="3824"/>
    <cellStyle name="Обычный 3 5 4 3 3 2" xfId="8048"/>
    <cellStyle name="Обычный 3 5 4 3 3 2 2" xfId="16496"/>
    <cellStyle name="Обычный 3 5 4 3 3 3" xfId="12272"/>
    <cellStyle name="Обычный 3 5 4 3 4" xfId="5232"/>
    <cellStyle name="Обычный 3 5 4 3 4 2" xfId="13680"/>
    <cellStyle name="Обычный 3 5 4 3 5" xfId="9456"/>
    <cellStyle name="Обычный 3 5 4 4" xfId="1712"/>
    <cellStyle name="Обычный 3 5 4 4 2" xfId="5936"/>
    <cellStyle name="Обычный 3 5 4 4 2 2" xfId="14384"/>
    <cellStyle name="Обычный 3 5 4 4 3" xfId="10160"/>
    <cellStyle name="Обычный 3 5 4 5" xfId="3120"/>
    <cellStyle name="Обычный 3 5 4 5 2" xfId="7344"/>
    <cellStyle name="Обычный 3 5 4 5 2 2" xfId="15792"/>
    <cellStyle name="Обычный 3 5 4 5 3" xfId="11568"/>
    <cellStyle name="Обычный 3 5 4 6" xfId="4528"/>
    <cellStyle name="Обычный 3 5 4 6 2" xfId="12976"/>
    <cellStyle name="Обычный 3 5 4 7" xfId="8752"/>
    <cellStyle name="Обычный 3 5 5" xfId="621"/>
    <cellStyle name="Обычный 3 5 5 2" xfId="1352"/>
    <cellStyle name="Обычный 3 5 5 2 2" xfId="2761"/>
    <cellStyle name="Обычный 3 5 5 2 2 2" xfId="6985"/>
    <cellStyle name="Обычный 3 5 5 2 2 2 2" xfId="15433"/>
    <cellStyle name="Обычный 3 5 5 2 2 3" xfId="11209"/>
    <cellStyle name="Обычный 3 5 5 2 3" xfId="4169"/>
    <cellStyle name="Обычный 3 5 5 2 3 2" xfId="8393"/>
    <cellStyle name="Обычный 3 5 5 2 3 2 2" xfId="16841"/>
    <cellStyle name="Обычный 3 5 5 2 3 3" xfId="12617"/>
    <cellStyle name="Обычный 3 5 5 2 4" xfId="5577"/>
    <cellStyle name="Обычный 3 5 5 2 4 2" xfId="14025"/>
    <cellStyle name="Обычный 3 5 5 2 5" xfId="9801"/>
    <cellStyle name="Обычный 3 5 5 3" xfId="2057"/>
    <cellStyle name="Обычный 3 5 5 3 2" xfId="6281"/>
    <cellStyle name="Обычный 3 5 5 3 2 2" xfId="14729"/>
    <cellStyle name="Обычный 3 5 5 3 3" xfId="10505"/>
    <cellStyle name="Обычный 3 5 5 4" xfId="3465"/>
    <cellStyle name="Обычный 3 5 5 4 2" xfId="7689"/>
    <cellStyle name="Обычный 3 5 5 4 2 2" xfId="16137"/>
    <cellStyle name="Обычный 3 5 5 4 3" xfId="11913"/>
    <cellStyle name="Обычный 3 5 5 5" xfId="4873"/>
    <cellStyle name="Обычный 3 5 5 5 2" xfId="13321"/>
    <cellStyle name="Обычный 3 5 5 6" xfId="9097"/>
    <cellStyle name="Обычный 3 5 6" xfId="1000"/>
    <cellStyle name="Обычный 3 5 6 2" xfId="2409"/>
    <cellStyle name="Обычный 3 5 6 2 2" xfId="6633"/>
    <cellStyle name="Обычный 3 5 6 2 2 2" xfId="15081"/>
    <cellStyle name="Обычный 3 5 6 2 3" xfId="10857"/>
    <cellStyle name="Обычный 3 5 6 3" xfId="3817"/>
    <cellStyle name="Обычный 3 5 6 3 2" xfId="8041"/>
    <cellStyle name="Обычный 3 5 6 3 2 2" xfId="16489"/>
    <cellStyle name="Обычный 3 5 6 3 3" xfId="12265"/>
    <cellStyle name="Обычный 3 5 6 4" xfId="5225"/>
    <cellStyle name="Обычный 3 5 6 4 2" xfId="13673"/>
    <cellStyle name="Обычный 3 5 6 5" xfId="9449"/>
    <cellStyle name="Обычный 3 5 7" xfId="1705"/>
    <cellStyle name="Обычный 3 5 7 2" xfId="5929"/>
    <cellStyle name="Обычный 3 5 7 2 2" xfId="14377"/>
    <cellStyle name="Обычный 3 5 7 3" xfId="10153"/>
    <cellStyle name="Обычный 3 5 8" xfId="3113"/>
    <cellStyle name="Обычный 3 5 8 2" xfId="7337"/>
    <cellStyle name="Обычный 3 5 8 2 2" xfId="15785"/>
    <cellStyle name="Обычный 3 5 8 3" xfId="11561"/>
    <cellStyle name="Обычный 3 5 9" xfId="4521"/>
    <cellStyle name="Обычный 3 5 9 2" xfId="12969"/>
    <cellStyle name="Обычный 3 6" xfId="224"/>
    <cellStyle name="Обычный 3 6 10" xfId="8753"/>
    <cellStyle name="Обычный 3 6 2" xfId="225"/>
    <cellStyle name="Обычный 3 6 2 2" xfId="226"/>
    <cellStyle name="Обычный 3 6 2 2 2" xfId="227"/>
    <cellStyle name="Обычный 3 6 2 2 2 2" xfId="632"/>
    <cellStyle name="Обычный 3 6 2 2 2 2 2" xfId="1363"/>
    <cellStyle name="Обычный 3 6 2 2 2 2 2 2" xfId="2772"/>
    <cellStyle name="Обычный 3 6 2 2 2 2 2 2 2" xfId="6996"/>
    <cellStyle name="Обычный 3 6 2 2 2 2 2 2 2 2" xfId="15444"/>
    <cellStyle name="Обычный 3 6 2 2 2 2 2 2 3" xfId="11220"/>
    <cellStyle name="Обычный 3 6 2 2 2 2 2 3" xfId="4180"/>
    <cellStyle name="Обычный 3 6 2 2 2 2 2 3 2" xfId="8404"/>
    <cellStyle name="Обычный 3 6 2 2 2 2 2 3 2 2" xfId="16852"/>
    <cellStyle name="Обычный 3 6 2 2 2 2 2 3 3" xfId="12628"/>
    <cellStyle name="Обычный 3 6 2 2 2 2 2 4" xfId="5588"/>
    <cellStyle name="Обычный 3 6 2 2 2 2 2 4 2" xfId="14036"/>
    <cellStyle name="Обычный 3 6 2 2 2 2 2 5" xfId="9812"/>
    <cellStyle name="Обычный 3 6 2 2 2 2 3" xfId="2068"/>
    <cellStyle name="Обычный 3 6 2 2 2 2 3 2" xfId="6292"/>
    <cellStyle name="Обычный 3 6 2 2 2 2 3 2 2" xfId="14740"/>
    <cellStyle name="Обычный 3 6 2 2 2 2 3 3" xfId="10516"/>
    <cellStyle name="Обычный 3 6 2 2 2 2 4" xfId="3476"/>
    <cellStyle name="Обычный 3 6 2 2 2 2 4 2" xfId="7700"/>
    <cellStyle name="Обычный 3 6 2 2 2 2 4 2 2" xfId="16148"/>
    <cellStyle name="Обычный 3 6 2 2 2 2 4 3" xfId="11924"/>
    <cellStyle name="Обычный 3 6 2 2 2 2 5" xfId="4884"/>
    <cellStyle name="Обычный 3 6 2 2 2 2 5 2" xfId="13332"/>
    <cellStyle name="Обычный 3 6 2 2 2 2 6" xfId="9108"/>
    <cellStyle name="Обычный 3 6 2 2 2 3" xfId="1011"/>
    <cellStyle name="Обычный 3 6 2 2 2 3 2" xfId="2420"/>
    <cellStyle name="Обычный 3 6 2 2 2 3 2 2" xfId="6644"/>
    <cellStyle name="Обычный 3 6 2 2 2 3 2 2 2" xfId="15092"/>
    <cellStyle name="Обычный 3 6 2 2 2 3 2 3" xfId="10868"/>
    <cellStyle name="Обычный 3 6 2 2 2 3 3" xfId="3828"/>
    <cellStyle name="Обычный 3 6 2 2 2 3 3 2" xfId="8052"/>
    <cellStyle name="Обычный 3 6 2 2 2 3 3 2 2" xfId="16500"/>
    <cellStyle name="Обычный 3 6 2 2 2 3 3 3" xfId="12276"/>
    <cellStyle name="Обычный 3 6 2 2 2 3 4" xfId="5236"/>
    <cellStyle name="Обычный 3 6 2 2 2 3 4 2" xfId="13684"/>
    <cellStyle name="Обычный 3 6 2 2 2 3 5" xfId="9460"/>
    <cellStyle name="Обычный 3 6 2 2 2 4" xfId="1716"/>
    <cellStyle name="Обычный 3 6 2 2 2 4 2" xfId="5940"/>
    <cellStyle name="Обычный 3 6 2 2 2 4 2 2" xfId="14388"/>
    <cellStyle name="Обычный 3 6 2 2 2 4 3" xfId="10164"/>
    <cellStyle name="Обычный 3 6 2 2 2 5" xfId="3124"/>
    <cellStyle name="Обычный 3 6 2 2 2 5 2" xfId="7348"/>
    <cellStyle name="Обычный 3 6 2 2 2 5 2 2" xfId="15796"/>
    <cellStyle name="Обычный 3 6 2 2 2 5 3" xfId="11572"/>
    <cellStyle name="Обычный 3 6 2 2 2 6" xfId="4532"/>
    <cellStyle name="Обычный 3 6 2 2 2 6 2" xfId="12980"/>
    <cellStyle name="Обычный 3 6 2 2 2 7" xfId="8756"/>
    <cellStyle name="Обычный 3 6 2 2 3" xfId="631"/>
    <cellStyle name="Обычный 3 6 2 2 3 2" xfId="1362"/>
    <cellStyle name="Обычный 3 6 2 2 3 2 2" xfId="2771"/>
    <cellStyle name="Обычный 3 6 2 2 3 2 2 2" xfId="6995"/>
    <cellStyle name="Обычный 3 6 2 2 3 2 2 2 2" xfId="15443"/>
    <cellStyle name="Обычный 3 6 2 2 3 2 2 3" xfId="11219"/>
    <cellStyle name="Обычный 3 6 2 2 3 2 3" xfId="4179"/>
    <cellStyle name="Обычный 3 6 2 2 3 2 3 2" xfId="8403"/>
    <cellStyle name="Обычный 3 6 2 2 3 2 3 2 2" xfId="16851"/>
    <cellStyle name="Обычный 3 6 2 2 3 2 3 3" xfId="12627"/>
    <cellStyle name="Обычный 3 6 2 2 3 2 4" xfId="5587"/>
    <cellStyle name="Обычный 3 6 2 2 3 2 4 2" xfId="14035"/>
    <cellStyle name="Обычный 3 6 2 2 3 2 5" xfId="9811"/>
    <cellStyle name="Обычный 3 6 2 2 3 3" xfId="2067"/>
    <cellStyle name="Обычный 3 6 2 2 3 3 2" xfId="6291"/>
    <cellStyle name="Обычный 3 6 2 2 3 3 2 2" xfId="14739"/>
    <cellStyle name="Обычный 3 6 2 2 3 3 3" xfId="10515"/>
    <cellStyle name="Обычный 3 6 2 2 3 4" xfId="3475"/>
    <cellStyle name="Обычный 3 6 2 2 3 4 2" xfId="7699"/>
    <cellStyle name="Обычный 3 6 2 2 3 4 2 2" xfId="16147"/>
    <cellStyle name="Обычный 3 6 2 2 3 4 3" xfId="11923"/>
    <cellStyle name="Обычный 3 6 2 2 3 5" xfId="4883"/>
    <cellStyle name="Обычный 3 6 2 2 3 5 2" xfId="13331"/>
    <cellStyle name="Обычный 3 6 2 2 3 6" xfId="9107"/>
    <cellStyle name="Обычный 3 6 2 2 4" xfId="1010"/>
    <cellStyle name="Обычный 3 6 2 2 4 2" xfId="2419"/>
    <cellStyle name="Обычный 3 6 2 2 4 2 2" xfId="6643"/>
    <cellStyle name="Обычный 3 6 2 2 4 2 2 2" xfId="15091"/>
    <cellStyle name="Обычный 3 6 2 2 4 2 3" xfId="10867"/>
    <cellStyle name="Обычный 3 6 2 2 4 3" xfId="3827"/>
    <cellStyle name="Обычный 3 6 2 2 4 3 2" xfId="8051"/>
    <cellStyle name="Обычный 3 6 2 2 4 3 2 2" xfId="16499"/>
    <cellStyle name="Обычный 3 6 2 2 4 3 3" xfId="12275"/>
    <cellStyle name="Обычный 3 6 2 2 4 4" xfId="5235"/>
    <cellStyle name="Обычный 3 6 2 2 4 4 2" xfId="13683"/>
    <cellStyle name="Обычный 3 6 2 2 4 5" xfId="9459"/>
    <cellStyle name="Обычный 3 6 2 2 5" xfId="1715"/>
    <cellStyle name="Обычный 3 6 2 2 5 2" xfId="5939"/>
    <cellStyle name="Обычный 3 6 2 2 5 2 2" xfId="14387"/>
    <cellStyle name="Обычный 3 6 2 2 5 3" xfId="10163"/>
    <cellStyle name="Обычный 3 6 2 2 6" xfId="3123"/>
    <cellStyle name="Обычный 3 6 2 2 6 2" xfId="7347"/>
    <cellStyle name="Обычный 3 6 2 2 6 2 2" xfId="15795"/>
    <cellStyle name="Обычный 3 6 2 2 6 3" xfId="11571"/>
    <cellStyle name="Обычный 3 6 2 2 7" xfId="4531"/>
    <cellStyle name="Обычный 3 6 2 2 7 2" xfId="12979"/>
    <cellStyle name="Обычный 3 6 2 2 8" xfId="8755"/>
    <cellStyle name="Обычный 3 6 2 3" xfId="228"/>
    <cellStyle name="Обычный 3 6 2 3 2" xfId="633"/>
    <cellStyle name="Обычный 3 6 2 3 2 2" xfId="1364"/>
    <cellStyle name="Обычный 3 6 2 3 2 2 2" xfId="2773"/>
    <cellStyle name="Обычный 3 6 2 3 2 2 2 2" xfId="6997"/>
    <cellStyle name="Обычный 3 6 2 3 2 2 2 2 2" xfId="15445"/>
    <cellStyle name="Обычный 3 6 2 3 2 2 2 3" xfId="11221"/>
    <cellStyle name="Обычный 3 6 2 3 2 2 3" xfId="4181"/>
    <cellStyle name="Обычный 3 6 2 3 2 2 3 2" xfId="8405"/>
    <cellStyle name="Обычный 3 6 2 3 2 2 3 2 2" xfId="16853"/>
    <cellStyle name="Обычный 3 6 2 3 2 2 3 3" xfId="12629"/>
    <cellStyle name="Обычный 3 6 2 3 2 2 4" xfId="5589"/>
    <cellStyle name="Обычный 3 6 2 3 2 2 4 2" xfId="14037"/>
    <cellStyle name="Обычный 3 6 2 3 2 2 5" xfId="9813"/>
    <cellStyle name="Обычный 3 6 2 3 2 3" xfId="2069"/>
    <cellStyle name="Обычный 3 6 2 3 2 3 2" xfId="6293"/>
    <cellStyle name="Обычный 3 6 2 3 2 3 2 2" xfId="14741"/>
    <cellStyle name="Обычный 3 6 2 3 2 3 3" xfId="10517"/>
    <cellStyle name="Обычный 3 6 2 3 2 4" xfId="3477"/>
    <cellStyle name="Обычный 3 6 2 3 2 4 2" xfId="7701"/>
    <cellStyle name="Обычный 3 6 2 3 2 4 2 2" xfId="16149"/>
    <cellStyle name="Обычный 3 6 2 3 2 4 3" xfId="11925"/>
    <cellStyle name="Обычный 3 6 2 3 2 5" xfId="4885"/>
    <cellStyle name="Обычный 3 6 2 3 2 5 2" xfId="13333"/>
    <cellStyle name="Обычный 3 6 2 3 2 6" xfId="9109"/>
    <cellStyle name="Обычный 3 6 2 3 3" xfId="1012"/>
    <cellStyle name="Обычный 3 6 2 3 3 2" xfId="2421"/>
    <cellStyle name="Обычный 3 6 2 3 3 2 2" xfId="6645"/>
    <cellStyle name="Обычный 3 6 2 3 3 2 2 2" xfId="15093"/>
    <cellStyle name="Обычный 3 6 2 3 3 2 3" xfId="10869"/>
    <cellStyle name="Обычный 3 6 2 3 3 3" xfId="3829"/>
    <cellStyle name="Обычный 3 6 2 3 3 3 2" xfId="8053"/>
    <cellStyle name="Обычный 3 6 2 3 3 3 2 2" xfId="16501"/>
    <cellStyle name="Обычный 3 6 2 3 3 3 3" xfId="12277"/>
    <cellStyle name="Обычный 3 6 2 3 3 4" xfId="5237"/>
    <cellStyle name="Обычный 3 6 2 3 3 4 2" xfId="13685"/>
    <cellStyle name="Обычный 3 6 2 3 3 5" xfId="9461"/>
    <cellStyle name="Обычный 3 6 2 3 4" xfId="1717"/>
    <cellStyle name="Обычный 3 6 2 3 4 2" xfId="5941"/>
    <cellStyle name="Обычный 3 6 2 3 4 2 2" xfId="14389"/>
    <cellStyle name="Обычный 3 6 2 3 4 3" xfId="10165"/>
    <cellStyle name="Обычный 3 6 2 3 5" xfId="3125"/>
    <cellStyle name="Обычный 3 6 2 3 5 2" xfId="7349"/>
    <cellStyle name="Обычный 3 6 2 3 5 2 2" xfId="15797"/>
    <cellStyle name="Обычный 3 6 2 3 5 3" xfId="11573"/>
    <cellStyle name="Обычный 3 6 2 3 6" xfId="4533"/>
    <cellStyle name="Обычный 3 6 2 3 6 2" xfId="12981"/>
    <cellStyle name="Обычный 3 6 2 3 7" xfId="8757"/>
    <cellStyle name="Обычный 3 6 2 4" xfId="630"/>
    <cellStyle name="Обычный 3 6 2 4 2" xfId="1361"/>
    <cellStyle name="Обычный 3 6 2 4 2 2" xfId="2770"/>
    <cellStyle name="Обычный 3 6 2 4 2 2 2" xfId="6994"/>
    <cellStyle name="Обычный 3 6 2 4 2 2 2 2" xfId="15442"/>
    <cellStyle name="Обычный 3 6 2 4 2 2 3" xfId="11218"/>
    <cellStyle name="Обычный 3 6 2 4 2 3" xfId="4178"/>
    <cellStyle name="Обычный 3 6 2 4 2 3 2" xfId="8402"/>
    <cellStyle name="Обычный 3 6 2 4 2 3 2 2" xfId="16850"/>
    <cellStyle name="Обычный 3 6 2 4 2 3 3" xfId="12626"/>
    <cellStyle name="Обычный 3 6 2 4 2 4" xfId="5586"/>
    <cellStyle name="Обычный 3 6 2 4 2 4 2" xfId="14034"/>
    <cellStyle name="Обычный 3 6 2 4 2 5" xfId="9810"/>
    <cellStyle name="Обычный 3 6 2 4 3" xfId="2066"/>
    <cellStyle name="Обычный 3 6 2 4 3 2" xfId="6290"/>
    <cellStyle name="Обычный 3 6 2 4 3 2 2" xfId="14738"/>
    <cellStyle name="Обычный 3 6 2 4 3 3" xfId="10514"/>
    <cellStyle name="Обычный 3 6 2 4 4" xfId="3474"/>
    <cellStyle name="Обычный 3 6 2 4 4 2" xfId="7698"/>
    <cellStyle name="Обычный 3 6 2 4 4 2 2" xfId="16146"/>
    <cellStyle name="Обычный 3 6 2 4 4 3" xfId="11922"/>
    <cellStyle name="Обычный 3 6 2 4 5" xfId="4882"/>
    <cellStyle name="Обычный 3 6 2 4 5 2" xfId="13330"/>
    <cellStyle name="Обычный 3 6 2 4 6" xfId="9106"/>
    <cellStyle name="Обычный 3 6 2 5" xfId="1009"/>
    <cellStyle name="Обычный 3 6 2 5 2" xfId="2418"/>
    <cellStyle name="Обычный 3 6 2 5 2 2" xfId="6642"/>
    <cellStyle name="Обычный 3 6 2 5 2 2 2" xfId="15090"/>
    <cellStyle name="Обычный 3 6 2 5 2 3" xfId="10866"/>
    <cellStyle name="Обычный 3 6 2 5 3" xfId="3826"/>
    <cellStyle name="Обычный 3 6 2 5 3 2" xfId="8050"/>
    <cellStyle name="Обычный 3 6 2 5 3 2 2" xfId="16498"/>
    <cellStyle name="Обычный 3 6 2 5 3 3" xfId="12274"/>
    <cellStyle name="Обычный 3 6 2 5 4" xfId="5234"/>
    <cellStyle name="Обычный 3 6 2 5 4 2" xfId="13682"/>
    <cellStyle name="Обычный 3 6 2 5 5" xfId="9458"/>
    <cellStyle name="Обычный 3 6 2 6" xfId="1714"/>
    <cellStyle name="Обычный 3 6 2 6 2" xfId="5938"/>
    <cellStyle name="Обычный 3 6 2 6 2 2" xfId="14386"/>
    <cellStyle name="Обычный 3 6 2 6 3" xfId="10162"/>
    <cellStyle name="Обычный 3 6 2 7" xfId="3122"/>
    <cellStyle name="Обычный 3 6 2 7 2" xfId="7346"/>
    <cellStyle name="Обычный 3 6 2 7 2 2" xfId="15794"/>
    <cellStyle name="Обычный 3 6 2 7 3" xfId="11570"/>
    <cellStyle name="Обычный 3 6 2 8" xfId="4530"/>
    <cellStyle name="Обычный 3 6 2 8 2" xfId="12978"/>
    <cellStyle name="Обычный 3 6 2 9" xfId="8754"/>
    <cellStyle name="Обычный 3 6 3" xfId="229"/>
    <cellStyle name="Обычный 3 6 3 2" xfId="230"/>
    <cellStyle name="Обычный 3 6 3 2 2" xfId="635"/>
    <cellStyle name="Обычный 3 6 3 2 2 2" xfId="1366"/>
    <cellStyle name="Обычный 3 6 3 2 2 2 2" xfId="2775"/>
    <cellStyle name="Обычный 3 6 3 2 2 2 2 2" xfId="6999"/>
    <cellStyle name="Обычный 3 6 3 2 2 2 2 2 2" xfId="15447"/>
    <cellStyle name="Обычный 3 6 3 2 2 2 2 3" xfId="11223"/>
    <cellStyle name="Обычный 3 6 3 2 2 2 3" xfId="4183"/>
    <cellStyle name="Обычный 3 6 3 2 2 2 3 2" xfId="8407"/>
    <cellStyle name="Обычный 3 6 3 2 2 2 3 2 2" xfId="16855"/>
    <cellStyle name="Обычный 3 6 3 2 2 2 3 3" xfId="12631"/>
    <cellStyle name="Обычный 3 6 3 2 2 2 4" xfId="5591"/>
    <cellStyle name="Обычный 3 6 3 2 2 2 4 2" xfId="14039"/>
    <cellStyle name="Обычный 3 6 3 2 2 2 5" xfId="9815"/>
    <cellStyle name="Обычный 3 6 3 2 2 3" xfId="2071"/>
    <cellStyle name="Обычный 3 6 3 2 2 3 2" xfId="6295"/>
    <cellStyle name="Обычный 3 6 3 2 2 3 2 2" xfId="14743"/>
    <cellStyle name="Обычный 3 6 3 2 2 3 3" xfId="10519"/>
    <cellStyle name="Обычный 3 6 3 2 2 4" xfId="3479"/>
    <cellStyle name="Обычный 3 6 3 2 2 4 2" xfId="7703"/>
    <cellStyle name="Обычный 3 6 3 2 2 4 2 2" xfId="16151"/>
    <cellStyle name="Обычный 3 6 3 2 2 4 3" xfId="11927"/>
    <cellStyle name="Обычный 3 6 3 2 2 5" xfId="4887"/>
    <cellStyle name="Обычный 3 6 3 2 2 5 2" xfId="13335"/>
    <cellStyle name="Обычный 3 6 3 2 2 6" xfId="9111"/>
    <cellStyle name="Обычный 3 6 3 2 3" xfId="1014"/>
    <cellStyle name="Обычный 3 6 3 2 3 2" xfId="2423"/>
    <cellStyle name="Обычный 3 6 3 2 3 2 2" xfId="6647"/>
    <cellStyle name="Обычный 3 6 3 2 3 2 2 2" xfId="15095"/>
    <cellStyle name="Обычный 3 6 3 2 3 2 3" xfId="10871"/>
    <cellStyle name="Обычный 3 6 3 2 3 3" xfId="3831"/>
    <cellStyle name="Обычный 3 6 3 2 3 3 2" xfId="8055"/>
    <cellStyle name="Обычный 3 6 3 2 3 3 2 2" xfId="16503"/>
    <cellStyle name="Обычный 3 6 3 2 3 3 3" xfId="12279"/>
    <cellStyle name="Обычный 3 6 3 2 3 4" xfId="5239"/>
    <cellStyle name="Обычный 3 6 3 2 3 4 2" xfId="13687"/>
    <cellStyle name="Обычный 3 6 3 2 3 5" xfId="9463"/>
    <cellStyle name="Обычный 3 6 3 2 4" xfId="1719"/>
    <cellStyle name="Обычный 3 6 3 2 4 2" xfId="5943"/>
    <cellStyle name="Обычный 3 6 3 2 4 2 2" xfId="14391"/>
    <cellStyle name="Обычный 3 6 3 2 4 3" xfId="10167"/>
    <cellStyle name="Обычный 3 6 3 2 5" xfId="3127"/>
    <cellStyle name="Обычный 3 6 3 2 5 2" xfId="7351"/>
    <cellStyle name="Обычный 3 6 3 2 5 2 2" xfId="15799"/>
    <cellStyle name="Обычный 3 6 3 2 5 3" xfId="11575"/>
    <cellStyle name="Обычный 3 6 3 2 6" xfId="4535"/>
    <cellStyle name="Обычный 3 6 3 2 6 2" xfId="12983"/>
    <cellStyle name="Обычный 3 6 3 2 7" xfId="8759"/>
    <cellStyle name="Обычный 3 6 3 3" xfId="634"/>
    <cellStyle name="Обычный 3 6 3 3 2" xfId="1365"/>
    <cellStyle name="Обычный 3 6 3 3 2 2" xfId="2774"/>
    <cellStyle name="Обычный 3 6 3 3 2 2 2" xfId="6998"/>
    <cellStyle name="Обычный 3 6 3 3 2 2 2 2" xfId="15446"/>
    <cellStyle name="Обычный 3 6 3 3 2 2 3" xfId="11222"/>
    <cellStyle name="Обычный 3 6 3 3 2 3" xfId="4182"/>
    <cellStyle name="Обычный 3 6 3 3 2 3 2" xfId="8406"/>
    <cellStyle name="Обычный 3 6 3 3 2 3 2 2" xfId="16854"/>
    <cellStyle name="Обычный 3 6 3 3 2 3 3" xfId="12630"/>
    <cellStyle name="Обычный 3 6 3 3 2 4" xfId="5590"/>
    <cellStyle name="Обычный 3 6 3 3 2 4 2" xfId="14038"/>
    <cellStyle name="Обычный 3 6 3 3 2 5" xfId="9814"/>
    <cellStyle name="Обычный 3 6 3 3 3" xfId="2070"/>
    <cellStyle name="Обычный 3 6 3 3 3 2" xfId="6294"/>
    <cellStyle name="Обычный 3 6 3 3 3 2 2" xfId="14742"/>
    <cellStyle name="Обычный 3 6 3 3 3 3" xfId="10518"/>
    <cellStyle name="Обычный 3 6 3 3 4" xfId="3478"/>
    <cellStyle name="Обычный 3 6 3 3 4 2" xfId="7702"/>
    <cellStyle name="Обычный 3 6 3 3 4 2 2" xfId="16150"/>
    <cellStyle name="Обычный 3 6 3 3 4 3" xfId="11926"/>
    <cellStyle name="Обычный 3 6 3 3 5" xfId="4886"/>
    <cellStyle name="Обычный 3 6 3 3 5 2" xfId="13334"/>
    <cellStyle name="Обычный 3 6 3 3 6" xfId="9110"/>
    <cellStyle name="Обычный 3 6 3 4" xfId="1013"/>
    <cellStyle name="Обычный 3 6 3 4 2" xfId="2422"/>
    <cellStyle name="Обычный 3 6 3 4 2 2" xfId="6646"/>
    <cellStyle name="Обычный 3 6 3 4 2 2 2" xfId="15094"/>
    <cellStyle name="Обычный 3 6 3 4 2 3" xfId="10870"/>
    <cellStyle name="Обычный 3 6 3 4 3" xfId="3830"/>
    <cellStyle name="Обычный 3 6 3 4 3 2" xfId="8054"/>
    <cellStyle name="Обычный 3 6 3 4 3 2 2" xfId="16502"/>
    <cellStyle name="Обычный 3 6 3 4 3 3" xfId="12278"/>
    <cellStyle name="Обычный 3 6 3 4 4" xfId="5238"/>
    <cellStyle name="Обычный 3 6 3 4 4 2" xfId="13686"/>
    <cellStyle name="Обычный 3 6 3 4 5" xfId="9462"/>
    <cellStyle name="Обычный 3 6 3 5" xfId="1718"/>
    <cellStyle name="Обычный 3 6 3 5 2" xfId="5942"/>
    <cellStyle name="Обычный 3 6 3 5 2 2" xfId="14390"/>
    <cellStyle name="Обычный 3 6 3 5 3" xfId="10166"/>
    <cellStyle name="Обычный 3 6 3 6" xfId="3126"/>
    <cellStyle name="Обычный 3 6 3 6 2" xfId="7350"/>
    <cellStyle name="Обычный 3 6 3 6 2 2" xfId="15798"/>
    <cellStyle name="Обычный 3 6 3 6 3" xfId="11574"/>
    <cellStyle name="Обычный 3 6 3 7" xfId="4534"/>
    <cellStyle name="Обычный 3 6 3 7 2" xfId="12982"/>
    <cellStyle name="Обычный 3 6 3 8" xfId="8758"/>
    <cellStyle name="Обычный 3 6 4" xfId="231"/>
    <cellStyle name="Обычный 3 6 4 2" xfId="636"/>
    <cellStyle name="Обычный 3 6 4 2 2" xfId="1367"/>
    <cellStyle name="Обычный 3 6 4 2 2 2" xfId="2776"/>
    <cellStyle name="Обычный 3 6 4 2 2 2 2" xfId="7000"/>
    <cellStyle name="Обычный 3 6 4 2 2 2 2 2" xfId="15448"/>
    <cellStyle name="Обычный 3 6 4 2 2 2 3" xfId="11224"/>
    <cellStyle name="Обычный 3 6 4 2 2 3" xfId="4184"/>
    <cellStyle name="Обычный 3 6 4 2 2 3 2" xfId="8408"/>
    <cellStyle name="Обычный 3 6 4 2 2 3 2 2" xfId="16856"/>
    <cellStyle name="Обычный 3 6 4 2 2 3 3" xfId="12632"/>
    <cellStyle name="Обычный 3 6 4 2 2 4" xfId="5592"/>
    <cellStyle name="Обычный 3 6 4 2 2 4 2" xfId="14040"/>
    <cellStyle name="Обычный 3 6 4 2 2 5" xfId="9816"/>
    <cellStyle name="Обычный 3 6 4 2 3" xfId="2072"/>
    <cellStyle name="Обычный 3 6 4 2 3 2" xfId="6296"/>
    <cellStyle name="Обычный 3 6 4 2 3 2 2" xfId="14744"/>
    <cellStyle name="Обычный 3 6 4 2 3 3" xfId="10520"/>
    <cellStyle name="Обычный 3 6 4 2 4" xfId="3480"/>
    <cellStyle name="Обычный 3 6 4 2 4 2" xfId="7704"/>
    <cellStyle name="Обычный 3 6 4 2 4 2 2" xfId="16152"/>
    <cellStyle name="Обычный 3 6 4 2 4 3" xfId="11928"/>
    <cellStyle name="Обычный 3 6 4 2 5" xfId="4888"/>
    <cellStyle name="Обычный 3 6 4 2 5 2" xfId="13336"/>
    <cellStyle name="Обычный 3 6 4 2 6" xfId="9112"/>
    <cellStyle name="Обычный 3 6 4 3" xfId="1015"/>
    <cellStyle name="Обычный 3 6 4 3 2" xfId="2424"/>
    <cellStyle name="Обычный 3 6 4 3 2 2" xfId="6648"/>
    <cellStyle name="Обычный 3 6 4 3 2 2 2" xfId="15096"/>
    <cellStyle name="Обычный 3 6 4 3 2 3" xfId="10872"/>
    <cellStyle name="Обычный 3 6 4 3 3" xfId="3832"/>
    <cellStyle name="Обычный 3 6 4 3 3 2" xfId="8056"/>
    <cellStyle name="Обычный 3 6 4 3 3 2 2" xfId="16504"/>
    <cellStyle name="Обычный 3 6 4 3 3 3" xfId="12280"/>
    <cellStyle name="Обычный 3 6 4 3 4" xfId="5240"/>
    <cellStyle name="Обычный 3 6 4 3 4 2" xfId="13688"/>
    <cellStyle name="Обычный 3 6 4 3 5" xfId="9464"/>
    <cellStyle name="Обычный 3 6 4 4" xfId="1720"/>
    <cellStyle name="Обычный 3 6 4 4 2" xfId="5944"/>
    <cellStyle name="Обычный 3 6 4 4 2 2" xfId="14392"/>
    <cellStyle name="Обычный 3 6 4 4 3" xfId="10168"/>
    <cellStyle name="Обычный 3 6 4 5" xfId="3128"/>
    <cellStyle name="Обычный 3 6 4 5 2" xfId="7352"/>
    <cellStyle name="Обычный 3 6 4 5 2 2" xfId="15800"/>
    <cellStyle name="Обычный 3 6 4 5 3" xfId="11576"/>
    <cellStyle name="Обычный 3 6 4 6" xfId="4536"/>
    <cellStyle name="Обычный 3 6 4 6 2" xfId="12984"/>
    <cellStyle name="Обычный 3 6 4 7" xfId="8760"/>
    <cellStyle name="Обычный 3 6 5" xfId="629"/>
    <cellStyle name="Обычный 3 6 5 2" xfId="1360"/>
    <cellStyle name="Обычный 3 6 5 2 2" xfId="2769"/>
    <cellStyle name="Обычный 3 6 5 2 2 2" xfId="6993"/>
    <cellStyle name="Обычный 3 6 5 2 2 2 2" xfId="15441"/>
    <cellStyle name="Обычный 3 6 5 2 2 3" xfId="11217"/>
    <cellStyle name="Обычный 3 6 5 2 3" xfId="4177"/>
    <cellStyle name="Обычный 3 6 5 2 3 2" xfId="8401"/>
    <cellStyle name="Обычный 3 6 5 2 3 2 2" xfId="16849"/>
    <cellStyle name="Обычный 3 6 5 2 3 3" xfId="12625"/>
    <cellStyle name="Обычный 3 6 5 2 4" xfId="5585"/>
    <cellStyle name="Обычный 3 6 5 2 4 2" xfId="14033"/>
    <cellStyle name="Обычный 3 6 5 2 5" xfId="9809"/>
    <cellStyle name="Обычный 3 6 5 3" xfId="2065"/>
    <cellStyle name="Обычный 3 6 5 3 2" xfId="6289"/>
    <cellStyle name="Обычный 3 6 5 3 2 2" xfId="14737"/>
    <cellStyle name="Обычный 3 6 5 3 3" xfId="10513"/>
    <cellStyle name="Обычный 3 6 5 4" xfId="3473"/>
    <cellStyle name="Обычный 3 6 5 4 2" xfId="7697"/>
    <cellStyle name="Обычный 3 6 5 4 2 2" xfId="16145"/>
    <cellStyle name="Обычный 3 6 5 4 3" xfId="11921"/>
    <cellStyle name="Обычный 3 6 5 5" xfId="4881"/>
    <cellStyle name="Обычный 3 6 5 5 2" xfId="13329"/>
    <cellStyle name="Обычный 3 6 5 6" xfId="9105"/>
    <cellStyle name="Обычный 3 6 6" xfId="1008"/>
    <cellStyle name="Обычный 3 6 6 2" xfId="2417"/>
    <cellStyle name="Обычный 3 6 6 2 2" xfId="6641"/>
    <cellStyle name="Обычный 3 6 6 2 2 2" xfId="15089"/>
    <cellStyle name="Обычный 3 6 6 2 3" xfId="10865"/>
    <cellStyle name="Обычный 3 6 6 3" xfId="3825"/>
    <cellStyle name="Обычный 3 6 6 3 2" xfId="8049"/>
    <cellStyle name="Обычный 3 6 6 3 2 2" xfId="16497"/>
    <cellStyle name="Обычный 3 6 6 3 3" xfId="12273"/>
    <cellStyle name="Обычный 3 6 6 4" xfId="5233"/>
    <cellStyle name="Обычный 3 6 6 4 2" xfId="13681"/>
    <cellStyle name="Обычный 3 6 6 5" xfId="9457"/>
    <cellStyle name="Обычный 3 6 7" xfId="1713"/>
    <cellStyle name="Обычный 3 6 7 2" xfId="5937"/>
    <cellStyle name="Обычный 3 6 7 2 2" xfId="14385"/>
    <cellStyle name="Обычный 3 6 7 3" xfId="10161"/>
    <cellStyle name="Обычный 3 6 8" xfId="3121"/>
    <cellStyle name="Обычный 3 6 8 2" xfId="7345"/>
    <cellStyle name="Обычный 3 6 8 2 2" xfId="15793"/>
    <cellStyle name="Обычный 3 6 8 3" xfId="11569"/>
    <cellStyle name="Обычный 3 6 9" xfId="4529"/>
    <cellStyle name="Обычный 3 6 9 2" xfId="12977"/>
    <cellStyle name="Обычный 3 7" xfId="232"/>
    <cellStyle name="Обычный 3 7 2" xfId="233"/>
    <cellStyle name="Обычный 3 7 2 2" xfId="234"/>
    <cellStyle name="Обычный 3 7 2 2 2" xfId="639"/>
    <cellStyle name="Обычный 3 7 2 2 2 2" xfId="1370"/>
    <cellStyle name="Обычный 3 7 2 2 2 2 2" xfId="2779"/>
    <cellStyle name="Обычный 3 7 2 2 2 2 2 2" xfId="7003"/>
    <cellStyle name="Обычный 3 7 2 2 2 2 2 2 2" xfId="15451"/>
    <cellStyle name="Обычный 3 7 2 2 2 2 2 3" xfId="11227"/>
    <cellStyle name="Обычный 3 7 2 2 2 2 3" xfId="4187"/>
    <cellStyle name="Обычный 3 7 2 2 2 2 3 2" xfId="8411"/>
    <cellStyle name="Обычный 3 7 2 2 2 2 3 2 2" xfId="16859"/>
    <cellStyle name="Обычный 3 7 2 2 2 2 3 3" xfId="12635"/>
    <cellStyle name="Обычный 3 7 2 2 2 2 4" xfId="5595"/>
    <cellStyle name="Обычный 3 7 2 2 2 2 4 2" xfId="14043"/>
    <cellStyle name="Обычный 3 7 2 2 2 2 5" xfId="9819"/>
    <cellStyle name="Обычный 3 7 2 2 2 3" xfId="2075"/>
    <cellStyle name="Обычный 3 7 2 2 2 3 2" xfId="6299"/>
    <cellStyle name="Обычный 3 7 2 2 2 3 2 2" xfId="14747"/>
    <cellStyle name="Обычный 3 7 2 2 2 3 3" xfId="10523"/>
    <cellStyle name="Обычный 3 7 2 2 2 4" xfId="3483"/>
    <cellStyle name="Обычный 3 7 2 2 2 4 2" xfId="7707"/>
    <cellStyle name="Обычный 3 7 2 2 2 4 2 2" xfId="16155"/>
    <cellStyle name="Обычный 3 7 2 2 2 4 3" xfId="11931"/>
    <cellStyle name="Обычный 3 7 2 2 2 5" xfId="4891"/>
    <cellStyle name="Обычный 3 7 2 2 2 5 2" xfId="13339"/>
    <cellStyle name="Обычный 3 7 2 2 2 6" xfId="9115"/>
    <cellStyle name="Обычный 3 7 2 2 3" xfId="1018"/>
    <cellStyle name="Обычный 3 7 2 2 3 2" xfId="2427"/>
    <cellStyle name="Обычный 3 7 2 2 3 2 2" xfId="6651"/>
    <cellStyle name="Обычный 3 7 2 2 3 2 2 2" xfId="15099"/>
    <cellStyle name="Обычный 3 7 2 2 3 2 3" xfId="10875"/>
    <cellStyle name="Обычный 3 7 2 2 3 3" xfId="3835"/>
    <cellStyle name="Обычный 3 7 2 2 3 3 2" xfId="8059"/>
    <cellStyle name="Обычный 3 7 2 2 3 3 2 2" xfId="16507"/>
    <cellStyle name="Обычный 3 7 2 2 3 3 3" xfId="12283"/>
    <cellStyle name="Обычный 3 7 2 2 3 4" xfId="5243"/>
    <cellStyle name="Обычный 3 7 2 2 3 4 2" xfId="13691"/>
    <cellStyle name="Обычный 3 7 2 2 3 5" xfId="9467"/>
    <cellStyle name="Обычный 3 7 2 2 4" xfId="1723"/>
    <cellStyle name="Обычный 3 7 2 2 4 2" xfId="5947"/>
    <cellStyle name="Обычный 3 7 2 2 4 2 2" xfId="14395"/>
    <cellStyle name="Обычный 3 7 2 2 4 3" xfId="10171"/>
    <cellStyle name="Обычный 3 7 2 2 5" xfId="3131"/>
    <cellStyle name="Обычный 3 7 2 2 5 2" xfId="7355"/>
    <cellStyle name="Обычный 3 7 2 2 5 2 2" xfId="15803"/>
    <cellStyle name="Обычный 3 7 2 2 5 3" xfId="11579"/>
    <cellStyle name="Обычный 3 7 2 2 6" xfId="4539"/>
    <cellStyle name="Обычный 3 7 2 2 6 2" xfId="12987"/>
    <cellStyle name="Обычный 3 7 2 2 7" xfId="8763"/>
    <cellStyle name="Обычный 3 7 2 3" xfId="638"/>
    <cellStyle name="Обычный 3 7 2 3 2" xfId="1369"/>
    <cellStyle name="Обычный 3 7 2 3 2 2" xfId="2778"/>
    <cellStyle name="Обычный 3 7 2 3 2 2 2" xfId="7002"/>
    <cellStyle name="Обычный 3 7 2 3 2 2 2 2" xfId="15450"/>
    <cellStyle name="Обычный 3 7 2 3 2 2 3" xfId="11226"/>
    <cellStyle name="Обычный 3 7 2 3 2 3" xfId="4186"/>
    <cellStyle name="Обычный 3 7 2 3 2 3 2" xfId="8410"/>
    <cellStyle name="Обычный 3 7 2 3 2 3 2 2" xfId="16858"/>
    <cellStyle name="Обычный 3 7 2 3 2 3 3" xfId="12634"/>
    <cellStyle name="Обычный 3 7 2 3 2 4" xfId="5594"/>
    <cellStyle name="Обычный 3 7 2 3 2 4 2" xfId="14042"/>
    <cellStyle name="Обычный 3 7 2 3 2 5" xfId="9818"/>
    <cellStyle name="Обычный 3 7 2 3 3" xfId="2074"/>
    <cellStyle name="Обычный 3 7 2 3 3 2" xfId="6298"/>
    <cellStyle name="Обычный 3 7 2 3 3 2 2" xfId="14746"/>
    <cellStyle name="Обычный 3 7 2 3 3 3" xfId="10522"/>
    <cellStyle name="Обычный 3 7 2 3 4" xfId="3482"/>
    <cellStyle name="Обычный 3 7 2 3 4 2" xfId="7706"/>
    <cellStyle name="Обычный 3 7 2 3 4 2 2" xfId="16154"/>
    <cellStyle name="Обычный 3 7 2 3 4 3" xfId="11930"/>
    <cellStyle name="Обычный 3 7 2 3 5" xfId="4890"/>
    <cellStyle name="Обычный 3 7 2 3 5 2" xfId="13338"/>
    <cellStyle name="Обычный 3 7 2 3 6" xfId="9114"/>
    <cellStyle name="Обычный 3 7 2 4" xfId="1017"/>
    <cellStyle name="Обычный 3 7 2 4 2" xfId="2426"/>
    <cellStyle name="Обычный 3 7 2 4 2 2" xfId="6650"/>
    <cellStyle name="Обычный 3 7 2 4 2 2 2" xfId="15098"/>
    <cellStyle name="Обычный 3 7 2 4 2 3" xfId="10874"/>
    <cellStyle name="Обычный 3 7 2 4 3" xfId="3834"/>
    <cellStyle name="Обычный 3 7 2 4 3 2" xfId="8058"/>
    <cellStyle name="Обычный 3 7 2 4 3 2 2" xfId="16506"/>
    <cellStyle name="Обычный 3 7 2 4 3 3" xfId="12282"/>
    <cellStyle name="Обычный 3 7 2 4 4" xfId="5242"/>
    <cellStyle name="Обычный 3 7 2 4 4 2" xfId="13690"/>
    <cellStyle name="Обычный 3 7 2 4 5" xfId="9466"/>
    <cellStyle name="Обычный 3 7 2 5" xfId="1722"/>
    <cellStyle name="Обычный 3 7 2 5 2" xfId="5946"/>
    <cellStyle name="Обычный 3 7 2 5 2 2" xfId="14394"/>
    <cellStyle name="Обычный 3 7 2 5 3" xfId="10170"/>
    <cellStyle name="Обычный 3 7 2 6" xfId="3130"/>
    <cellStyle name="Обычный 3 7 2 6 2" xfId="7354"/>
    <cellStyle name="Обычный 3 7 2 6 2 2" xfId="15802"/>
    <cellStyle name="Обычный 3 7 2 6 3" xfId="11578"/>
    <cellStyle name="Обычный 3 7 2 7" xfId="4538"/>
    <cellStyle name="Обычный 3 7 2 7 2" xfId="12986"/>
    <cellStyle name="Обычный 3 7 2 8" xfId="8762"/>
    <cellStyle name="Обычный 3 7 3" xfId="235"/>
    <cellStyle name="Обычный 3 7 3 2" xfId="640"/>
    <cellStyle name="Обычный 3 7 3 2 2" xfId="1371"/>
    <cellStyle name="Обычный 3 7 3 2 2 2" xfId="2780"/>
    <cellStyle name="Обычный 3 7 3 2 2 2 2" xfId="7004"/>
    <cellStyle name="Обычный 3 7 3 2 2 2 2 2" xfId="15452"/>
    <cellStyle name="Обычный 3 7 3 2 2 2 3" xfId="11228"/>
    <cellStyle name="Обычный 3 7 3 2 2 3" xfId="4188"/>
    <cellStyle name="Обычный 3 7 3 2 2 3 2" xfId="8412"/>
    <cellStyle name="Обычный 3 7 3 2 2 3 2 2" xfId="16860"/>
    <cellStyle name="Обычный 3 7 3 2 2 3 3" xfId="12636"/>
    <cellStyle name="Обычный 3 7 3 2 2 4" xfId="5596"/>
    <cellStyle name="Обычный 3 7 3 2 2 4 2" xfId="14044"/>
    <cellStyle name="Обычный 3 7 3 2 2 5" xfId="9820"/>
    <cellStyle name="Обычный 3 7 3 2 3" xfId="2076"/>
    <cellStyle name="Обычный 3 7 3 2 3 2" xfId="6300"/>
    <cellStyle name="Обычный 3 7 3 2 3 2 2" xfId="14748"/>
    <cellStyle name="Обычный 3 7 3 2 3 3" xfId="10524"/>
    <cellStyle name="Обычный 3 7 3 2 4" xfId="3484"/>
    <cellStyle name="Обычный 3 7 3 2 4 2" xfId="7708"/>
    <cellStyle name="Обычный 3 7 3 2 4 2 2" xfId="16156"/>
    <cellStyle name="Обычный 3 7 3 2 4 3" xfId="11932"/>
    <cellStyle name="Обычный 3 7 3 2 5" xfId="4892"/>
    <cellStyle name="Обычный 3 7 3 2 5 2" xfId="13340"/>
    <cellStyle name="Обычный 3 7 3 2 6" xfId="9116"/>
    <cellStyle name="Обычный 3 7 3 3" xfId="1019"/>
    <cellStyle name="Обычный 3 7 3 3 2" xfId="2428"/>
    <cellStyle name="Обычный 3 7 3 3 2 2" xfId="6652"/>
    <cellStyle name="Обычный 3 7 3 3 2 2 2" xfId="15100"/>
    <cellStyle name="Обычный 3 7 3 3 2 3" xfId="10876"/>
    <cellStyle name="Обычный 3 7 3 3 3" xfId="3836"/>
    <cellStyle name="Обычный 3 7 3 3 3 2" xfId="8060"/>
    <cellStyle name="Обычный 3 7 3 3 3 2 2" xfId="16508"/>
    <cellStyle name="Обычный 3 7 3 3 3 3" xfId="12284"/>
    <cellStyle name="Обычный 3 7 3 3 4" xfId="5244"/>
    <cellStyle name="Обычный 3 7 3 3 4 2" xfId="13692"/>
    <cellStyle name="Обычный 3 7 3 3 5" xfId="9468"/>
    <cellStyle name="Обычный 3 7 3 4" xfId="1724"/>
    <cellStyle name="Обычный 3 7 3 4 2" xfId="5948"/>
    <cellStyle name="Обычный 3 7 3 4 2 2" xfId="14396"/>
    <cellStyle name="Обычный 3 7 3 4 3" xfId="10172"/>
    <cellStyle name="Обычный 3 7 3 5" xfId="3132"/>
    <cellStyle name="Обычный 3 7 3 5 2" xfId="7356"/>
    <cellStyle name="Обычный 3 7 3 5 2 2" xfId="15804"/>
    <cellStyle name="Обычный 3 7 3 5 3" xfId="11580"/>
    <cellStyle name="Обычный 3 7 3 6" xfId="4540"/>
    <cellStyle name="Обычный 3 7 3 6 2" xfId="12988"/>
    <cellStyle name="Обычный 3 7 3 7" xfId="8764"/>
    <cellStyle name="Обычный 3 7 4" xfId="637"/>
    <cellStyle name="Обычный 3 7 4 2" xfId="1368"/>
    <cellStyle name="Обычный 3 7 4 2 2" xfId="2777"/>
    <cellStyle name="Обычный 3 7 4 2 2 2" xfId="7001"/>
    <cellStyle name="Обычный 3 7 4 2 2 2 2" xfId="15449"/>
    <cellStyle name="Обычный 3 7 4 2 2 3" xfId="11225"/>
    <cellStyle name="Обычный 3 7 4 2 3" xfId="4185"/>
    <cellStyle name="Обычный 3 7 4 2 3 2" xfId="8409"/>
    <cellStyle name="Обычный 3 7 4 2 3 2 2" xfId="16857"/>
    <cellStyle name="Обычный 3 7 4 2 3 3" xfId="12633"/>
    <cellStyle name="Обычный 3 7 4 2 4" xfId="5593"/>
    <cellStyle name="Обычный 3 7 4 2 4 2" xfId="14041"/>
    <cellStyle name="Обычный 3 7 4 2 5" xfId="9817"/>
    <cellStyle name="Обычный 3 7 4 3" xfId="2073"/>
    <cellStyle name="Обычный 3 7 4 3 2" xfId="6297"/>
    <cellStyle name="Обычный 3 7 4 3 2 2" xfId="14745"/>
    <cellStyle name="Обычный 3 7 4 3 3" xfId="10521"/>
    <cellStyle name="Обычный 3 7 4 4" xfId="3481"/>
    <cellStyle name="Обычный 3 7 4 4 2" xfId="7705"/>
    <cellStyle name="Обычный 3 7 4 4 2 2" xfId="16153"/>
    <cellStyle name="Обычный 3 7 4 4 3" xfId="11929"/>
    <cellStyle name="Обычный 3 7 4 5" xfId="4889"/>
    <cellStyle name="Обычный 3 7 4 5 2" xfId="13337"/>
    <cellStyle name="Обычный 3 7 4 6" xfId="9113"/>
    <cellStyle name="Обычный 3 7 5" xfId="1016"/>
    <cellStyle name="Обычный 3 7 5 2" xfId="2425"/>
    <cellStyle name="Обычный 3 7 5 2 2" xfId="6649"/>
    <cellStyle name="Обычный 3 7 5 2 2 2" xfId="15097"/>
    <cellStyle name="Обычный 3 7 5 2 3" xfId="10873"/>
    <cellStyle name="Обычный 3 7 5 3" xfId="3833"/>
    <cellStyle name="Обычный 3 7 5 3 2" xfId="8057"/>
    <cellStyle name="Обычный 3 7 5 3 2 2" xfId="16505"/>
    <cellStyle name="Обычный 3 7 5 3 3" xfId="12281"/>
    <cellStyle name="Обычный 3 7 5 4" xfId="5241"/>
    <cellStyle name="Обычный 3 7 5 4 2" xfId="13689"/>
    <cellStyle name="Обычный 3 7 5 5" xfId="9465"/>
    <cellStyle name="Обычный 3 7 6" xfId="1721"/>
    <cellStyle name="Обычный 3 7 6 2" xfId="5945"/>
    <cellStyle name="Обычный 3 7 6 2 2" xfId="14393"/>
    <cellStyle name="Обычный 3 7 6 3" xfId="10169"/>
    <cellStyle name="Обычный 3 7 7" xfId="3129"/>
    <cellStyle name="Обычный 3 7 7 2" xfId="7353"/>
    <cellStyle name="Обычный 3 7 7 2 2" xfId="15801"/>
    <cellStyle name="Обычный 3 7 7 3" xfId="11577"/>
    <cellStyle name="Обычный 3 7 8" xfId="4537"/>
    <cellStyle name="Обычный 3 7 8 2" xfId="12985"/>
    <cellStyle name="Обычный 3 7 9" xfId="8761"/>
    <cellStyle name="Обычный 3 8" xfId="236"/>
    <cellStyle name="Обычный 3 8 2" xfId="237"/>
    <cellStyle name="Обычный 3 8 2 2" xfId="642"/>
    <cellStyle name="Обычный 3 8 2 2 2" xfId="1373"/>
    <cellStyle name="Обычный 3 8 2 2 2 2" xfId="2782"/>
    <cellStyle name="Обычный 3 8 2 2 2 2 2" xfId="7006"/>
    <cellStyle name="Обычный 3 8 2 2 2 2 2 2" xfId="15454"/>
    <cellStyle name="Обычный 3 8 2 2 2 2 3" xfId="11230"/>
    <cellStyle name="Обычный 3 8 2 2 2 3" xfId="4190"/>
    <cellStyle name="Обычный 3 8 2 2 2 3 2" xfId="8414"/>
    <cellStyle name="Обычный 3 8 2 2 2 3 2 2" xfId="16862"/>
    <cellStyle name="Обычный 3 8 2 2 2 3 3" xfId="12638"/>
    <cellStyle name="Обычный 3 8 2 2 2 4" xfId="5598"/>
    <cellStyle name="Обычный 3 8 2 2 2 4 2" xfId="14046"/>
    <cellStyle name="Обычный 3 8 2 2 2 5" xfId="9822"/>
    <cellStyle name="Обычный 3 8 2 2 3" xfId="2078"/>
    <cellStyle name="Обычный 3 8 2 2 3 2" xfId="6302"/>
    <cellStyle name="Обычный 3 8 2 2 3 2 2" xfId="14750"/>
    <cellStyle name="Обычный 3 8 2 2 3 3" xfId="10526"/>
    <cellStyle name="Обычный 3 8 2 2 4" xfId="3486"/>
    <cellStyle name="Обычный 3 8 2 2 4 2" xfId="7710"/>
    <cellStyle name="Обычный 3 8 2 2 4 2 2" xfId="16158"/>
    <cellStyle name="Обычный 3 8 2 2 4 3" xfId="11934"/>
    <cellStyle name="Обычный 3 8 2 2 5" xfId="4894"/>
    <cellStyle name="Обычный 3 8 2 2 5 2" xfId="13342"/>
    <cellStyle name="Обычный 3 8 2 2 6" xfId="9118"/>
    <cellStyle name="Обычный 3 8 2 3" xfId="1021"/>
    <cellStyle name="Обычный 3 8 2 3 2" xfId="2430"/>
    <cellStyle name="Обычный 3 8 2 3 2 2" xfId="6654"/>
    <cellStyle name="Обычный 3 8 2 3 2 2 2" xfId="15102"/>
    <cellStyle name="Обычный 3 8 2 3 2 3" xfId="10878"/>
    <cellStyle name="Обычный 3 8 2 3 3" xfId="3838"/>
    <cellStyle name="Обычный 3 8 2 3 3 2" xfId="8062"/>
    <cellStyle name="Обычный 3 8 2 3 3 2 2" xfId="16510"/>
    <cellStyle name="Обычный 3 8 2 3 3 3" xfId="12286"/>
    <cellStyle name="Обычный 3 8 2 3 4" xfId="5246"/>
    <cellStyle name="Обычный 3 8 2 3 4 2" xfId="13694"/>
    <cellStyle name="Обычный 3 8 2 3 5" xfId="9470"/>
    <cellStyle name="Обычный 3 8 2 4" xfId="1726"/>
    <cellStyle name="Обычный 3 8 2 4 2" xfId="5950"/>
    <cellStyle name="Обычный 3 8 2 4 2 2" xfId="14398"/>
    <cellStyle name="Обычный 3 8 2 4 3" xfId="10174"/>
    <cellStyle name="Обычный 3 8 2 5" xfId="3134"/>
    <cellStyle name="Обычный 3 8 2 5 2" xfId="7358"/>
    <cellStyle name="Обычный 3 8 2 5 2 2" xfId="15806"/>
    <cellStyle name="Обычный 3 8 2 5 3" xfId="11582"/>
    <cellStyle name="Обычный 3 8 2 6" xfId="4542"/>
    <cellStyle name="Обычный 3 8 2 6 2" xfId="12990"/>
    <cellStyle name="Обычный 3 8 2 7" xfId="8766"/>
    <cellStyle name="Обычный 3 8 3" xfId="641"/>
    <cellStyle name="Обычный 3 8 3 2" xfId="1372"/>
    <cellStyle name="Обычный 3 8 3 2 2" xfId="2781"/>
    <cellStyle name="Обычный 3 8 3 2 2 2" xfId="7005"/>
    <cellStyle name="Обычный 3 8 3 2 2 2 2" xfId="15453"/>
    <cellStyle name="Обычный 3 8 3 2 2 3" xfId="11229"/>
    <cellStyle name="Обычный 3 8 3 2 3" xfId="4189"/>
    <cellStyle name="Обычный 3 8 3 2 3 2" xfId="8413"/>
    <cellStyle name="Обычный 3 8 3 2 3 2 2" xfId="16861"/>
    <cellStyle name="Обычный 3 8 3 2 3 3" xfId="12637"/>
    <cellStyle name="Обычный 3 8 3 2 4" xfId="5597"/>
    <cellStyle name="Обычный 3 8 3 2 4 2" xfId="14045"/>
    <cellStyle name="Обычный 3 8 3 2 5" xfId="9821"/>
    <cellStyle name="Обычный 3 8 3 3" xfId="2077"/>
    <cellStyle name="Обычный 3 8 3 3 2" xfId="6301"/>
    <cellStyle name="Обычный 3 8 3 3 2 2" xfId="14749"/>
    <cellStyle name="Обычный 3 8 3 3 3" xfId="10525"/>
    <cellStyle name="Обычный 3 8 3 4" xfId="3485"/>
    <cellStyle name="Обычный 3 8 3 4 2" xfId="7709"/>
    <cellStyle name="Обычный 3 8 3 4 2 2" xfId="16157"/>
    <cellStyle name="Обычный 3 8 3 4 3" xfId="11933"/>
    <cellStyle name="Обычный 3 8 3 5" xfId="4893"/>
    <cellStyle name="Обычный 3 8 3 5 2" xfId="13341"/>
    <cellStyle name="Обычный 3 8 3 6" xfId="9117"/>
    <cellStyle name="Обычный 3 8 4" xfId="1020"/>
    <cellStyle name="Обычный 3 8 4 2" xfId="2429"/>
    <cellStyle name="Обычный 3 8 4 2 2" xfId="6653"/>
    <cellStyle name="Обычный 3 8 4 2 2 2" xfId="15101"/>
    <cellStyle name="Обычный 3 8 4 2 3" xfId="10877"/>
    <cellStyle name="Обычный 3 8 4 3" xfId="3837"/>
    <cellStyle name="Обычный 3 8 4 3 2" xfId="8061"/>
    <cellStyle name="Обычный 3 8 4 3 2 2" xfId="16509"/>
    <cellStyle name="Обычный 3 8 4 3 3" xfId="12285"/>
    <cellStyle name="Обычный 3 8 4 4" xfId="5245"/>
    <cellStyle name="Обычный 3 8 4 4 2" xfId="13693"/>
    <cellStyle name="Обычный 3 8 4 5" xfId="9469"/>
    <cellStyle name="Обычный 3 8 5" xfId="1725"/>
    <cellStyle name="Обычный 3 8 5 2" xfId="5949"/>
    <cellStyle name="Обычный 3 8 5 2 2" xfId="14397"/>
    <cellStyle name="Обычный 3 8 5 3" xfId="10173"/>
    <cellStyle name="Обычный 3 8 6" xfId="3133"/>
    <cellStyle name="Обычный 3 8 6 2" xfId="7357"/>
    <cellStyle name="Обычный 3 8 6 2 2" xfId="15805"/>
    <cellStyle name="Обычный 3 8 6 3" xfId="11581"/>
    <cellStyle name="Обычный 3 8 7" xfId="4541"/>
    <cellStyle name="Обычный 3 8 7 2" xfId="12989"/>
    <cellStyle name="Обычный 3 8 8" xfId="8765"/>
    <cellStyle name="Обычный 3 9" xfId="238"/>
    <cellStyle name="Обычный 3 9 2" xfId="643"/>
    <cellStyle name="Обычный 3 9 2 2" xfId="1374"/>
    <cellStyle name="Обычный 3 9 2 2 2" xfId="2783"/>
    <cellStyle name="Обычный 3 9 2 2 2 2" xfId="7007"/>
    <cellStyle name="Обычный 3 9 2 2 2 2 2" xfId="15455"/>
    <cellStyle name="Обычный 3 9 2 2 2 3" xfId="11231"/>
    <cellStyle name="Обычный 3 9 2 2 3" xfId="4191"/>
    <cellStyle name="Обычный 3 9 2 2 3 2" xfId="8415"/>
    <cellStyle name="Обычный 3 9 2 2 3 2 2" xfId="16863"/>
    <cellStyle name="Обычный 3 9 2 2 3 3" xfId="12639"/>
    <cellStyle name="Обычный 3 9 2 2 4" xfId="5599"/>
    <cellStyle name="Обычный 3 9 2 2 4 2" xfId="14047"/>
    <cellStyle name="Обычный 3 9 2 2 5" xfId="9823"/>
    <cellStyle name="Обычный 3 9 2 3" xfId="2079"/>
    <cellStyle name="Обычный 3 9 2 3 2" xfId="6303"/>
    <cellStyle name="Обычный 3 9 2 3 2 2" xfId="14751"/>
    <cellStyle name="Обычный 3 9 2 3 3" xfId="10527"/>
    <cellStyle name="Обычный 3 9 2 4" xfId="3487"/>
    <cellStyle name="Обычный 3 9 2 4 2" xfId="7711"/>
    <cellStyle name="Обычный 3 9 2 4 2 2" xfId="16159"/>
    <cellStyle name="Обычный 3 9 2 4 3" xfId="11935"/>
    <cellStyle name="Обычный 3 9 2 5" xfId="4895"/>
    <cellStyle name="Обычный 3 9 2 5 2" xfId="13343"/>
    <cellStyle name="Обычный 3 9 2 6" xfId="9119"/>
    <cellStyle name="Обычный 3 9 3" xfId="1022"/>
    <cellStyle name="Обычный 3 9 3 2" xfId="2431"/>
    <cellStyle name="Обычный 3 9 3 2 2" xfId="6655"/>
    <cellStyle name="Обычный 3 9 3 2 2 2" xfId="15103"/>
    <cellStyle name="Обычный 3 9 3 2 3" xfId="10879"/>
    <cellStyle name="Обычный 3 9 3 3" xfId="3839"/>
    <cellStyle name="Обычный 3 9 3 3 2" xfId="8063"/>
    <cellStyle name="Обычный 3 9 3 3 2 2" xfId="16511"/>
    <cellStyle name="Обычный 3 9 3 3 3" xfId="12287"/>
    <cellStyle name="Обычный 3 9 3 4" xfId="5247"/>
    <cellStyle name="Обычный 3 9 3 4 2" xfId="13695"/>
    <cellStyle name="Обычный 3 9 3 5" xfId="9471"/>
    <cellStyle name="Обычный 3 9 4" xfId="1727"/>
    <cellStyle name="Обычный 3 9 4 2" xfId="5951"/>
    <cellStyle name="Обычный 3 9 4 2 2" xfId="14399"/>
    <cellStyle name="Обычный 3 9 4 3" xfId="10175"/>
    <cellStyle name="Обычный 3 9 5" xfId="3135"/>
    <cellStyle name="Обычный 3 9 5 2" xfId="7359"/>
    <cellStyle name="Обычный 3 9 5 2 2" xfId="15807"/>
    <cellStyle name="Обычный 3 9 5 3" xfId="11583"/>
    <cellStyle name="Обычный 3 9 6" xfId="4543"/>
    <cellStyle name="Обычный 3 9 6 2" xfId="12991"/>
    <cellStyle name="Обычный 3 9 7" xfId="8767"/>
    <cellStyle name="Обычный 3_Отчет за 2015 год" xfId="239"/>
    <cellStyle name="Обычный 4" xfId="240"/>
    <cellStyle name="Обычный 4 10" xfId="644"/>
    <cellStyle name="Обычный 4 10 2" xfId="1375"/>
    <cellStyle name="Обычный 4 10 2 2" xfId="2784"/>
    <cellStyle name="Обычный 4 10 2 2 2" xfId="7008"/>
    <cellStyle name="Обычный 4 10 2 2 2 2" xfId="15456"/>
    <cellStyle name="Обычный 4 10 2 2 3" xfId="11232"/>
    <cellStyle name="Обычный 4 10 2 3" xfId="4192"/>
    <cellStyle name="Обычный 4 10 2 3 2" xfId="8416"/>
    <cellStyle name="Обычный 4 10 2 3 2 2" xfId="16864"/>
    <cellStyle name="Обычный 4 10 2 3 3" xfId="12640"/>
    <cellStyle name="Обычный 4 10 2 4" xfId="5600"/>
    <cellStyle name="Обычный 4 10 2 4 2" xfId="14048"/>
    <cellStyle name="Обычный 4 10 2 5" xfId="9824"/>
    <cellStyle name="Обычный 4 10 3" xfId="2080"/>
    <cellStyle name="Обычный 4 10 3 2" xfId="6304"/>
    <cellStyle name="Обычный 4 10 3 2 2" xfId="14752"/>
    <cellStyle name="Обычный 4 10 3 3" xfId="10528"/>
    <cellStyle name="Обычный 4 10 4" xfId="3488"/>
    <cellStyle name="Обычный 4 10 4 2" xfId="7712"/>
    <cellStyle name="Обычный 4 10 4 2 2" xfId="16160"/>
    <cellStyle name="Обычный 4 10 4 3" xfId="11936"/>
    <cellStyle name="Обычный 4 10 5" xfId="4896"/>
    <cellStyle name="Обычный 4 10 5 2" xfId="13344"/>
    <cellStyle name="Обычный 4 10 6" xfId="9120"/>
    <cellStyle name="Обычный 4 11" xfId="1023"/>
    <cellStyle name="Обычный 4 11 2" xfId="2432"/>
    <cellStyle name="Обычный 4 11 2 2" xfId="6656"/>
    <cellStyle name="Обычный 4 11 2 2 2" xfId="15104"/>
    <cellStyle name="Обычный 4 11 2 3" xfId="10880"/>
    <cellStyle name="Обычный 4 11 3" xfId="3840"/>
    <cellStyle name="Обычный 4 11 3 2" xfId="8064"/>
    <cellStyle name="Обычный 4 11 3 2 2" xfId="16512"/>
    <cellStyle name="Обычный 4 11 3 3" xfId="12288"/>
    <cellStyle name="Обычный 4 11 4" xfId="5248"/>
    <cellStyle name="Обычный 4 11 4 2" xfId="13696"/>
    <cellStyle name="Обычный 4 11 5" xfId="9472"/>
    <cellStyle name="Обычный 4 12" xfId="1728"/>
    <cellStyle name="Обычный 4 12 2" xfId="5952"/>
    <cellStyle name="Обычный 4 12 2 2" xfId="14400"/>
    <cellStyle name="Обычный 4 12 3" xfId="10176"/>
    <cellStyle name="Обычный 4 13" xfId="3136"/>
    <cellStyle name="Обычный 4 13 2" xfId="7360"/>
    <cellStyle name="Обычный 4 13 2 2" xfId="15808"/>
    <cellStyle name="Обычный 4 13 3" xfId="11584"/>
    <cellStyle name="Обычный 4 14" xfId="4544"/>
    <cellStyle name="Обычный 4 14 2" xfId="12992"/>
    <cellStyle name="Обычный 4 15" xfId="8768"/>
    <cellStyle name="Обычный 4 2" xfId="241"/>
    <cellStyle name="Обычный 4 2 10" xfId="3137"/>
    <cellStyle name="Обычный 4 2 10 2" xfId="7361"/>
    <cellStyle name="Обычный 4 2 10 2 2" xfId="15809"/>
    <cellStyle name="Обычный 4 2 10 3" xfId="11585"/>
    <cellStyle name="Обычный 4 2 11" xfId="4545"/>
    <cellStyle name="Обычный 4 2 11 2" xfId="12993"/>
    <cellStyle name="Обычный 4 2 12" xfId="8769"/>
    <cellStyle name="Обычный 4 2 2" xfId="242"/>
    <cellStyle name="Обычный 4 2 2 10" xfId="4546"/>
    <cellStyle name="Обычный 4 2 2 10 2" xfId="12994"/>
    <cellStyle name="Обычный 4 2 2 11" xfId="8770"/>
    <cellStyle name="Обычный 4 2 2 2" xfId="243"/>
    <cellStyle name="Обычный 4 2 2 2 10" xfId="8771"/>
    <cellStyle name="Обычный 4 2 2 2 2" xfId="244"/>
    <cellStyle name="Обычный 4 2 2 2 2 2" xfId="245"/>
    <cellStyle name="Обычный 4 2 2 2 2 2 2" xfId="246"/>
    <cellStyle name="Обычный 4 2 2 2 2 2 2 2" xfId="650"/>
    <cellStyle name="Обычный 4 2 2 2 2 2 2 2 2" xfId="1381"/>
    <cellStyle name="Обычный 4 2 2 2 2 2 2 2 2 2" xfId="2790"/>
    <cellStyle name="Обычный 4 2 2 2 2 2 2 2 2 2 2" xfId="7014"/>
    <cellStyle name="Обычный 4 2 2 2 2 2 2 2 2 2 2 2" xfId="15462"/>
    <cellStyle name="Обычный 4 2 2 2 2 2 2 2 2 2 3" xfId="11238"/>
    <cellStyle name="Обычный 4 2 2 2 2 2 2 2 2 3" xfId="4198"/>
    <cellStyle name="Обычный 4 2 2 2 2 2 2 2 2 3 2" xfId="8422"/>
    <cellStyle name="Обычный 4 2 2 2 2 2 2 2 2 3 2 2" xfId="16870"/>
    <cellStyle name="Обычный 4 2 2 2 2 2 2 2 2 3 3" xfId="12646"/>
    <cellStyle name="Обычный 4 2 2 2 2 2 2 2 2 4" xfId="5606"/>
    <cellStyle name="Обычный 4 2 2 2 2 2 2 2 2 4 2" xfId="14054"/>
    <cellStyle name="Обычный 4 2 2 2 2 2 2 2 2 5" xfId="9830"/>
    <cellStyle name="Обычный 4 2 2 2 2 2 2 2 3" xfId="2086"/>
    <cellStyle name="Обычный 4 2 2 2 2 2 2 2 3 2" xfId="6310"/>
    <cellStyle name="Обычный 4 2 2 2 2 2 2 2 3 2 2" xfId="14758"/>
    <cellStyle name="Обычный 4 2 2 2 2 2 2 2 3 3" xfId="10534"/>
    <cellStyle name="Обычный 4 2 2 2 2 2 2 2 4" xfId="3494"/>
    <cellStyle name="Обычный 4 2 2 2 2 2 2 2 4 2" xfId="7718"/>
    <cellStyle name="Обычный 4 2 2 2 2 2 2 2 4 2 2" xfId="16166"/>
    <cellStyle name="Обычный 4 2 2 2 2 2 2 2 4 3" xfId="11942"/>
    <cellStyle name="Обычный 4 2 2 2 2 2 2 2 5" xfId="4902"/>
    <cellStyle name="Обычный 4 2 2 2 2 2 2 2 5 2" xfId="13350"/>
    <cellStyle name="Обычный 4 2 2 2 2 2 2 2 6" xfId="9126"/>
    <cellStyle name="Обычный 4 2 2 2 2 2 2 3" xfId="1029"/>
    <cellStyle name="Обычный 4 2 2 2 2 2 2 3 2" xfId="2438"/>
    <cellStyle name="Обычный 4 2 2 2 2 2 2 3 2 2" xfId="6662"/>
    <cellStyle name="Обычный 4 2 2 2 2 2 2 3 2 2 2" xfId="15110"/>
    <cellStyle name="Обычный 4 2 2 2 2 2 2 3 2 3" xfId="10886"/>
    <cellStyle name="Обычный 4 2 2 2 2 2 2 3 3" xfId="3846"/>
    <cellStyle name="Обычный 4 2 2 2 2 2 2 3 3 2" xfId="8070"/>
    <cellStyle name="Обычный 4 2 2 2 2 2 2 3 3 2 2" xfId="16518"/>
    <cellStyle name="Обычный 4 2 2 2 2 2 2 3 3 3" xfId="12294"/>
    <cellStyle name="Обычный 4 2 2 2 2 2 2 3 4" xfId="5254"/>
    <cellStyle name="Обычный 4 2 2 2 2 2 2 3 4 2" xfId="13702"/>
    <cellStyle name="Обычный 4 2 2 2 2 2 2 3 5" xfId="9478"/>
    <cellStyle name="Обычный 4 2 2 2 2 2 2 4" xfId="1734"/>
    <cellStyle name="Обычный 4 2 2 2 2 2 2 4 2" xfId="5958"/>
    <cellStyle name="Обычный 4 2 2 2 2 2 2 4 2 2" xfId="14406"/>
    <cellStyle name="Обычный 4 2 2 2 2 2 2 4 3" xfId="10182"/>
    <cellStyle name="Обычный 4 2 2 2 2 2 2 5" xfId="3142"/>
    <cellStyle name="Обычный 4 2 2 2 2 2 2 5 2" xfId="7366"/>
    <cellStyle name="Обычный 4 2 2 2 2 2 2 5 2 2" xfId="15814"/>
    <cellStyle name="Обычный 4 2 2 2 2 2 2 5 3" xfId="11590"/>
    <cellStyle name="Обычный 4 2 2 2 2 2 2 6" xfId="4550"/>
    <cellStyle name="Обычный 4 2 2 2 2 2 2 6 2" xfId="12998"/>
    <cellStyle name="Обычный 4 2 2 2 2 2 2 7" xfId="8774"/>
    <cellStyle name="Обычный 4 2 2 2 2 2 3" xfId="649"/>
    <cellStyle name="Обычный 4 2 2 2 2 2 3 2" xfId="1380"/>
    <cellStyle name="Обычный 4 2 2 2 2 2 3 2 2" xfId="2789"/>
    <cellStyle name="Обычный 4 2 2 2 2 2 3 2 2 2" xfId="7013"/>
    <cellStyle name="Обычный 4 2 2 2 2 2 3 2 2 2 2" xfId="15461"/>
    <cellStyle name="Обычный 4 2 2 2 2 2 3 2 2 3" xfId="11237"/>
    <cellStyle name="Обычный 4 2 2 2 2 2 3 2 3" xfId="4197"/>
    <cellStyle name="Обычный 4 2 2 2 2 2 3 2 3 2" xfId="8421"/>
    <cellStyle name="Обычный 4 2 2 2 2 2 3 2 3 2 2" xfId="16869"/>
    <cellStyle name="Обычный 4 2 2 2 2 2 3 2 3 3" xfId="12645"/>
    <cellStyle name="Обычный 4 2 2 2 2 2 3 2 4" xfId="5605"/>
    <cellStyle name="Обычный 4 2 2 2 2 2 3 2 4 2" xfId="14053"/>
    <cellStyle name="Обычный 4 2 2 2 2 2 3 2 5" xfId="9829"/>
    <cellStyle name="Обычный 4 2 2 2 2 2 3 3" xfId="2085"/>
    <cellStyle name="Обычный 4 2 2 2 2 2 3 3 2" xfId="6309"/>
    <cellStyle name="Обычный 4 2 2 2 2 2 3 3 2 2" xfId="14757"/>
    <cellStyle name="Обычный 4 2 2 2 2 2 3 3 3" xfId="10533"/>
    <cellStyle name="Обычный 4 2 2 2 2 2 3 4" xfId="3493"/>
    <cellStyle name="Обычный 4 2 2 2 2 2 3 4 2" xfId="7717"/>
    <cellStyle name="Обычный 4 2 2 2 2 2 3 4 2 2" xfId="16165"/>
    <cellStyle name="Обычный 4 2 2 2 2 2 3 4 3" xfId="11941"/>
    <cellStyle name="Обычный 4 2 2 2 2 2 3 5" xfId="4901"/>
    <cellStyle name="Обычный 4 2 2 2 2 2 3 5 2" xfId="13349"/>
    <cellStyle name="Обычный 4 2 2 2 2 2 3 6" xfId="9125"/>
    <cellStyle name="Обычный 4 2 2 2 2 2 4" xfId="1028"/>
    <cellStyle name="Обычный 4 2 2 2 2 2 4 2" xfId="2437"/>
    <cellStyle name="Обычный 4 2 2 2 2 2 4 2 2" xfId="6661"/>
    <cellStyle name="Обычный 4 2 2 2 2 2 4 2 2 2" xfId="15109"/>
    <cellStyle name="Обычный 4 2 2 2 2 2 4 2 3" xfId="10885"/>
    <cellStyle name="Обычный 4 2 2 2 2 2 4 3" xfId="3845"/>
    <cellStyle name="Обычный 4 2 2 2 2 2 4 3 2" xfId="8069"/>
    <cellStyle name="Обычный 4 2 2 2 2 2 4 3 2 2" xfId="16517"/>
    <cellStyle name="Обычный 4 2 2 2 2 2 4 3 3" xfId="12293"/>
    <cellStyle name="Обычный 4 2 2 2 2 2 4 4" xfId="5253"/>
    <cellStyle name="Обычный 4 2 2 2 2 2 4 4 2" xfId="13701"/>
    <cellStyle name="Обычный 4 2 2 2 2 2 4 5" xfId="9477"/>
    <cellStyle name="Обычный 4 2 2 2 2 2 5" xfId="1733"/>
    <cellStyle name="Обычный 4 2 2 2 2 2 5 2" xfId="5957"/>
    <cellStyle name="Обычный 4 2 2 2 2 2 5 2 2" xfId="14405"/>
    <cellStyle name="Обычный 4 2 2 2 2 2 5 3" xfId="10181"/>
    <cellStyle name="Обычный 4 2 2 2 2 2 6" xfId="3141"/>
    <cellStyle name="Обычный 4 2 2 2 2 2 6 2" xfId="7365"/>
    <cellStyle name="Обычный 4 2 2 2 2 2 6 2 2" xfId="15813"/>
    <cellStyle name="Обычный 4 2 2 2 2 2 6 3" xfId="11589"/>
    <cellStyle name="Обычный 4 2 2 2 2 2 7" xfId="4549"/>
    <cellStyle name="Обычный 4 2 2 2 2 2 7 2" xfId="12997"/>
    <cellStyle name="Обычный 4 2 2 2 2 2 8" xfId="8773"/>
    <cellStyle name="Обычный 4 2 2 2 2 3" xfId="247"/>
    <cellStyle name="Обычный 4 2 2 2 2 3 2" xfId="651"/>
    <cellStyle name="Обычный 4 2 2 2 2 3 2 2" xfId="1382"/>
    <cellStyle name="Обычный 4 2 2 2 2 3 2 2 2" xfId="2791"/>
    <cellStyle name="Обычный 4 2 2 2 2 3 2 2 2 2" xfId="7015"/>
    <cellStyle name="Обычный 4 2 2 2 2 3 2 2 2 2 2" xfId="15463"/>
    <cellStyle name="Обычный 4 2 2 2 2 3 2 2 2 3" xfId="11239"/>
    <cellStyle name="Обычный 4 2 2 2 2 3 2 2 3" xfId="4199"/>
    <cellStyle name="Обычный 4 2 2 2 2 3 2 2 3 2" xfId="8423"/>
    <cellStyle name="Обычный 4 2 2 2 2 3 2 2 3 2 2" xfId="16871"/>
    <cellStyle name="Обычный 4 2 2 2 2 3 2 2 3 3" xfId="12647"/>
    <cellStyle name="Обычный 4 2 2 2 2 3 2 2 4" xfId="5607"/>
    <cellStyle name="Обычный 4 2 2 2 2 3 2 2 4 2" xfId="14055"/>
    <cellStyle name="Обычный 4 2 2 2 2 3 2 2 5" xfId="9831"/>
    <cellStyle name="Обычный 4 2 2 2 2 3 2 3" xfId="2087"/>
    <cellStyle name="Обычный 4 2 2 2 2 3 2 3 2" xfId="6311"/>
    <cellStyle name="Обычный 4 2 2 2 2 3 2 3 2 2" xfId="14759"/>
    <cellStyle name="Обычный 4 2 2 2 2 3 2 3 3" xfId="10535"/>
    <cellStyle name="Обычный 4 2 2 2 2 3 2 4" xfId="3495"/>
    <cellStyle name="Обычный 4 2 2 2 2 3 2 4 2" xfId="7719"/>
    <cellStyle name="Обычный 4 2 2 2 2 3 2 4 2 2" xfId="16167"/>
    <cellStyle name="Обычный 4 2 2 2 2 3 2 4 3" xfId="11943"/>
    <cellStyle name="Обычный 4 2 2 2 2 3 2 5" xfId="4903"/>
    <cellStyle name="Обычный 4 2 2 2 2 3 2 5 2" xfId="13351"/>
    <cellStyle name="Обычный 4 2 2 2 2 3 2 6" xfId="9127"/>
    <cellStyle name="Обычный 4 2 2 2 2 3 3" xfId="1030"/>
    <cellStyle name="Обычный 4 2 2 2 2 3 3 2" xfId="2439"/>
    <cellStyle name="Обычный 4 2 2 2 2 3 3 2 2" xfId="6663"/>
    <cellStyle name="Обычный 4 2 2 2 2 3 3 2 2 2" xfId="15111"/>
    <cellStyle name="Обычный 4 2 2 2 2 3 3 2 3" xfId="10887"/>
    <cellStyle name="Обычный 4 2 2 2 2 3 3 3" xfId="3847"/>
    <cellStyle name="Обычный 4 2 2 2 2 3 3 3 2" xfId="8071"/>
    <cellStyle name="Обычный 4 2 2 2 2 3 3 3 2 2" xfId="16519"/>
    <cellStyle name="Обычный 4 2 2 2 2 3 3 3 3" xfId="12295"/>
    <cellStyle name="Обычный 4 2 2 2 2 3 3 4" xfId="5255"/>
    <cellStyle name="Обычный 4 2 2 2 2 3 3 4 2" xfId="13703"/>
    <cellStyle name="Обычный 4 2 2 2 2 3 3 5" xfId="9479"/>
    <cellStyle name="Обычный 4 2 2 2 2 3 4" xfId="1735"/>
    <cellStyle name="Обычный 4 2 2 2 2 3 4 2" xfId="5959"/>
    <cellStyle name="Обычный 4 2 2 2 2 3 4 2 2" xfId="14407"/>
    <cellStyle name="Обычный 4 2 2 2 2 3 4 3" xfId="10183"/>
    <cellStyle name="Обычный 4 2 2 2 2 3 5" xfId="3143"/>
    <cellStyle name="Обычный 4 2 2 2 2 3 5 2" xfId="7367"/>
    <cellStyle name="Обычный 4 2 2 2 2 3 5 2 2" xfId="15815"/>
    <cellStyle name="Обычный 4 2 2 2 2 3 5 3" xfId="11591"/>
    <cellStyle name="Обычный 4 2 2 2 2 3 6" xfId="4551"/>
    <cellStyle name="Обычный 4 2 2 2 2 3 6 2" xfId="12999"/>
    <cellStyle name="Обычный 4 2 2 2 2 3 7" xfId="8775"/>
    <cellStyle name="Обычный 4 2 2 2 2 4" xfId="648"/>
    <cellStyle name="Обычный 4 2 2 2 2 4 2" xfId="1379"/>
    <cellStyle name="Обычный 4 2 2 2 2 4 2 2" xfId="2788"/>
    <cellStyle name="Обычный 4 2 2 2 2 4 2 2 2" xfId="7012"/>
    <cellStyle name="Обычный 4 2 2 2 2 4 2 2 2 2" xfId="15460"/>
    <cellStyle name="Обычный 4 2 2 2 2 4 2 2 3" xfId="11236"/>
    <cellStyle name="Обычный 4 2 2 2 2 4 2 3" xfId="4196"/>
    <cellStyle name="Обычный 4 2 2 2 2 4 2 3 2" xfId="8420"/>
    <cellStyle name="Обычный 4 2 2 2 2 4 2 3 2 2" xfId="16868"/>
    <cellStyle name="Обычный 4 2 2 2 2 4 2 3 3" xfId="12644"/>
    <cellStyle name="Обычный 4 2 2 2 2 4 2 4" xfId="5604"/>
    <cellStyle name="Обычный 4 2 2 2 2 4 2 4 2" xfId="14052"/>
    <cellStyle name="Обычный 4 2 2 2 2 4 2 5" xfId="9828"/>
    <cellStyle name="Обычный 4 2 2 2 2 4 3" xfId="2084"/>
    <cellStyle name="Обычный 4 2 2 2 2 4 3 2" xfId="6308"/>
    <cellStyle name="Обычный 4 2 2 2 2 4 3 2 2" xfId="14756"/>
    <cellStyle name="Обычный 4 2 2 2 2 4 3 3" xfId="10532"/>
    <cellStyle name="Обычный 4 2 2 2 2 4 4" xfId="3492"/>
    <cellStyle name="Обычный 4 2 2 2 2 4 4 2" xfId="7716"/>
    <cellStyle name="Обычный 4 2 2 2 2 4 4 2 2" xfId="16164"/>
    <cellStyle name="Обычный 4 2 2 2 2 4 4 3" xfId="11940"/>
    <cellStyle name="Обычный 4 2 2 2 2 4 5" xfId="4900"/>
    <cellStyle name="Обычный 4 2 2 2 2 4 5 2" xfId="13348"/>
    <cellStyle name="Обычный 4 2 2 2 2 4 6" xfId="9124"/>
    <cellStyle name="Обычный 4 2 2 2 2 5" xfId="1027"/>
    <cellStyle name="Обычный 4 2 2 2 2 5 2" xfId="2436"/>
    <cellStyle name="Обычный 4 2 2 2 2 5 2 2" xfId="6660"/>
    <cellStyle name="Обычный 4 2 2 2 2 5 2 2 2" xfId="15108"/>
    <cellStyle name="Обычный 4 2 2 2 2 5 2 3" xfId="10884"/>
    <cellStyle name="Обычный 4 2 2 2 2 5 3" xfId="3844"/>
    <cellStyle name="Обычный 4 2 2 2 2 5 3 2" xfId="8068"/>
    <cellStyle name="Обычный 4 2 2 2 2 5 3 2 2" xfId="16516"/>
    <cellStyle name="Обычный 4 2 2 2 2 5 3 3" xfId="12292"/>
    <cellStyle name="Обычный 4 2 2 2 2 5 4" xfId="5252"/>
    <cellStyle name="Обычный 4 2 2 2 2 5 4 2" xfId="13700"/>
    <cellStyle name="Обычный 4 2 2 2 2 5 5" xfId="9476"/>
    <cellStyle name="Обычный 4 2 2 2 2 6" xfId="1732"/>
    <cellStyle name="Обычный 4 2 2 2 2 6 2" xfId="5956"/>
    <cellStyle name="Обычный 4 2 2 2 2 6 2 2" xfId="14404"/>
    <cellStyle name="Обычный 4 2 2 2 2 6 3" xfId="10180"/>
    <cellStyle name="Обычный 4 2 2 2 2 7" xfId="3140"/>
    <cellStyle name="Обычный 4 2 2 2 2 7 2" xfId="7364"/>
    <cellStyle name="Обычный 4 2 2 2 2 7 2 2" xfId="15812"/>
    <cellStyle name="Обычный 4 2 2 2 2 7 3" xfId="11588"/>
    <cellStyle name="Обычный 4 2 2 2 2 8" xfId="4548"/>
    <cellStyle name="Обычный 4 2 2 2 2 8 2" xfId="12996"/>
    <cellStyle name="Обычный 4 2 2 2 2 9" xfId="8772"/>
    <cellStyle name="Обычный 4 2 2 2 3" xfId="248"/>
    <cellStyle name="Обычный 4 2 2 2 3 2" xfId="249"/>
    <cellStyle name="Обычный 4 2 2 2 3 2 2" xfId="653"/>
    <cellStyle name="Обычный 4 2 2 2 3 2 2 2" xfId="1384"/>
    <cellStyle name="Обычный 4 2 2 2 3 2 2 2 2" xfId="2793"/>
    <cellStyle name="Обычный 4 2 2 2 3 2 2 2 2 2" xfId="7017"/>
    <cellStyle name="Обычный 4 2 2 2 3 2 2 2 2 2 2" xfId="15465"/>
    <cellStyle name="Обычный 4 2 2 2 3 2 2 2 2 3" xfId="11241"/>
    <cellStyle name="Обычный 4 2 2 2 3 2 2 2 3" xfId="4201"/>
    <cellStyle name="Обычный 4 2 2 2 3 2 2 2 3 2" xfId="8425"/>
    <cellStyle name="Обычный 4 2 2 2 3 2 2 2 3 2 2" xfId="16873"/>
    <cellStyle name="Обычный 4 2 2 2 3 2 2 2 3 3" xfId="12649"/>
    <cellStyle name="Обычный 4 2 2 2 3 2 2 2 4" xfId="5609"/>
    <cellStyle name="Обычный 4 2 2 2 3 2 2 2 4 2" xfId="14057"/>
    <cellStyle name="Обычный 4 2 2 2 3 2 2 2 5" xfId="9833"/>
    <cellStyle name="Обычный 4 2 2 2 3 2 2 3" xfId="2089"/>
    <cellStyle name="Обычный 4 2 2 2 3 2 2 3 2" xfId="6313"/>
    <cellStyle name="Обычный 4 2 2 2 3 2 2 3 2 2" xfId="14761"/>
    <cellStyle name="Обычный 4 2 2 2 3 2 2 3 3" xfId="10537"/>
    <cellStyle name="Обычный 4 2 2 2 3 2 2 4" xfId="3497"/>
    <cellStyle name="Обычный 4 2 2 2 3 2 2 4 2" xfId="7721"/>
    <cellStyle name="Обычный 4 2 2 2 3 2 2 4 2 2" xfId="16169"/>
    <cellStyle name="Обычный 4 2 2 2 3 2 2 4 3" xfId="11945"/>
    <cellStyle name="Обычный 4 2 2 2 3 2 2 5" xfId="4905"/>
    <cellStyle name="Обычный 4 2 2 2 3 2 2 5 2" xfId="13353"/>
    <cellStyle name="Обычный 4 2 2 2 3 2 2 6" xfId="9129"/>
    <cellStyle name="Обычный 4 2 2 2 3 2 3" xfId="1032"/>
    <cellStyle name="Обычный 4 2 2 2 3 2 3 2" xfId="2441"/>
    <cellStyle name="Обычный 4 2 2 2 3 2 3 2 2" xfId="6665"/>
    <cellStyle name="Обычный 4 2 2 2 3 2 3 2 2 2" xfId="15113"/>
    <cellStyle name="Обычный 4 2 2 2 3 2 3 2 3" xfId="10889"/>
    <cellStyle name="Обычный 4 2 2 2 3 2 3 3" xfId="3849"/>
    <cellStyle name="Обычный 4 2 2 2 3 2 3 3 2" xfId="8073"/>
    <cellStyle name="Обычный 4 2 2 2 3 2 3 3 2 2" xfId="16521"/>
    <cellStyle name="Обычный 4 2 2 2 3 2 3 3 3" xfId="12297"/>
    <cellStyle name="Обычный 4 2 2 2 3 2 3 4" xfId="5257"/>
    <cellStyle name="Обычный 4 2 2 2 3 2 3 4 2" xfId="13705"/>
    <cellStyle name="Обычный 4 2 2 2 3 2 3 5" xfId="9481"/>
    <cellStyle name="Обычный 4 2 2 2 3 2 4" xfId="1737"/>
    <cellStyle name="Обычный 4 2 2 2 3 2 4 2" xfId="5961"/>
    <cellStyle name="Обычный 4 2 2 2 3 2 4 2 2" xfId="14409"/>
    <cellStyle name="Обычный 4 2 2 2 3 2 4 3" xfId="10185"/>
    <cellStyle name="Обычный 4 2 2 2 3 2 5" xfId="3145"/>
    <cellStyle name="Обычный 4 2 2 2 3 2 5 2" xfId="7369"/>
    <cellStyle name="Обычный 4 2 2 2 3 2 5 2 2" xfId="15817"/>
    <cellStyle name="Обычный 4 2 2 2 3 2 5 3" xfId="11593"/>
    <cellStyle name="Обычный 4 2 2 2 3 2 6" xfId="4553"/>
    <cellStyle name="Обычный 4 2 2 2 3 2 6 2" xfId="13001"/>
    <cellStyle name="Обычный 4 2 2 2 3 2 7" xfId="8777"/>
    <cellStyle name="Обычный 4 2 2 2 3 3" xfId="652"/>
    <cellStyle name="Обычный 4 2 2 2 3 3 2" xfId="1383"/>
    <cellStyle name="Обычный 4 2 2 2 3 3 2 2" xfId="2792"/>
    <cellStyle name="Обычный 4 2 2 2 3 3 2 2 2" xfId="7016"/>
    <cellStyle name="Обычный 4 2 2 2 3 3 2 2 2 2" xfId="15464"/>
    <cellStyle name="Обычный 4 2 2 2 3 3 2 2 3" xfId="11240"/>
    <cellStyle name="Обычный 4 2 2 2 3 3 2 3" xfId="4200"/>
    <cellStyle name="Обычный 4 2 2 2 3 3 2 3 2" xfId="8424"/>
    <cellStyle name="Обычный 4 2 2 2 3 3 2 3 2 2" xfId="16872"/>
    <cellStyle name="Обычный 4 2 2 2 3 3 2 3 3" xfId="12648"/>
    <cellStyle name="Обычный 4 2 2 2 3 3 2 4" xfId="5608"/>
    <cellStyle name="Обычный 4 2 2 2 3 3 2 4 2" xfId="14056"/>
    <cellStyle name="Обычный 4 2 2 2 3 3 2 5" xfId="9832"/>
    <cellStyle name="Обычный 4 2 2 2 3 3 3" xfId="2088"/>
    <cellStyle name="Обычный 4 2 2 2 3 3 3 2" xfId="6312"/>
    <cellStyle name="Обычный 4 2 2 2 3 3 3 2 2" xfId="14760"/>
    <cellStyle name="Обычный 4 2 2 2 3 3 3 3" xfId="10536"/>
    <cellStyle name="Обычный 4 2 2 2 3 3 4" xfId="3496"/>
    <cellStyle name="Обычный 4 2 2 2 3 3 4 2" xfId="7720"/>
    <cellStyle name="Обычный 4 2 2 2 3 3 4 2 2" xfId="16168"/>
    <cellStyle name="Обычный 4 2 2 2 3 3 4 3" xfId="11944"/>
    <cellStyle name="Обычный 4 2 2 2 3 3 5" xfId="4904"/>
    <cellStyle name="Обычный 4 2 2 2 3 3 5 2" xfId="13352"/>
    <cellStyle name="Обычный 4 2 2 2 3 3 6" xfId="9128"/>
    <cellStyle name="Обычный 4 2 2 2 3 4" xfId="1031"/>
    <cellStyle name="Обычный 4 2 2 2 3 4 2" xfId="2440"/>
    <cellStyle name="Обычный 4 2 2 2 3 4 2 2" xfId="6664"/>
    <cellStyle name="Обычный 4 2 2 2 3 4 2 2 2" xfId="15112"/>
    <cellStyle name="Обычный 4 2 2 2 3 4 2 3" xfId="10888"/>
    <cellStyle name="Обычный 4 2 2 2 3 4 3" xfId="3848"/>
    <cellStyle name="Обычный 4 2 2 2 3 4 3 2" xfId="8072"/>
    <cellStyle name="Обычный 4 2 2 2 3 4 3 2 2" xfId="16520"/>
    <cellStyle name="Обычный 4 2 2 2 3 4 3 3" xfId="12296"/>
    <cellStyle name="Обычный 4 2 2 2 3 4 4" xfId="5256"/>
    <cellStyle name="Обычный 4 2 2 2 3 4 4 2" xfId="13704"/>
    <cellStyle name="Обычный 4 2 2 2 3 4 5" xfId="9480"/>
    <cellStyle name="Обычный 4 2 2 2 3 5" xfId="1736"/>
    <cellStyle name="Обычный 4 2 2 2 3 5 2" xfId="5960"/>
    <cellStyle name="Обычный 4 2 2 2 3 5 2 2" xfId="14408"/>
    <cellStyle name="Обычный 4 2 2 2 3 5 3" xfId="10184"/>
    <cellStyle name="Обычный 4 2 2 2 3 6" xfId="3144"/>
    <cellStyle name="Обычный 4 2 2 2 3 6 2" xfId="7368"/>
    <cellStyle name="Обычный 4 2 2 2 3 6 2 2" xfId="15816"/>
    <cellStyle name="Обычный 4 2 2 2 3 6 3" xfId="11592"/>
    <cellStyle name="Обычный 4 2 2 2 3 7" xfId="4552"/>
    <cellStyle name="Обычный 4 2 2 2 3 7 2" xfId="13000"/>
    <cellStyle name="Обычный 4 2 2 2 3 8" xfId="8776"/>
    <cellStyle name="Обычный 4 2 2 2 4" xfId="250"/>
    <cellStyle name="Обычный 4 2 2 2 4 2" xfId="654"/>
    <cellStyle name="Обычный 4 2 2 2 4 2 2" xfId="1385"/>
    <cellStyle name="Обычный 4 2 2 2 4 2 2 2" xfId="2794"/>
    <cellStyle name="Обычный 4 2 2 2 4 2 2 2 2" xfId="7018"/>
    <cellStyle name="Обычный 4 2 2 2 4 2 2 2 2 2" xfId="15466"/>
    <cellStyle name="Обычный 4 2 2 2 4 2 2 2 3" xfId="11242"/>
    <cellStyle name="Обычный 4 2 2 2 4 2 2 3" xfId="4202"/>
    <cellStyle name="Обычный 4 2 2 2 4 2 2 3 2" xfId="8426"/>
    <cellStyle name="Обычный 4 2 2 2 4 2 2 3 2 2" xfId="16874"/>
    <cellStyle name="Обычный 4 2 2 2 4 2 2 3 3" xfId="12650"/>
    <cellStyle name="Обычный 4 2 2 2 4 2 2 4" xfId="5610"/>
    <cellStyle name="Обычный 4 2 2 2 4 2 2 4 2" xfId="14058"/>
    <cellStyle name="Обычный 4 2 2 2 4 2 2 5" xfId="9834"/>
    <cellStyle name="Обычный 4 2 2 2 4 2 3" xfId="2090"/>
    <cellStyle name="Обычный 4 2 2 2 4 2 3 2" xfId="6314"/>
    <cellStyle name="Обычный 4 2 2 2 4 2 3 2 2" xfId="14762"/>
    <cellStyle name="Обычный 4 2 2 2 4 2 3 3" xfId="10538"/>
    <cellStyle name="Обычный 4 2 2 2 4 2 4" xfId="3498"/>
    <cellStyle name="Обычный 4 2 2 2 4 2 4 2" xfId="7722"/>
    <cellStyle name="Обычный 4 2 2 2 4 2 4 2 2" xfId="16170"/>
    <cellStyle name="Обычный 4 2 2 2 4 2 4 3" xfId="11946"/>
    <cellStyle name="Обычный 4 2 2 2 4 2 5" xfId="4906"/>
    <cellStyle name="Обычный 4 2 2 2 4 2 5 2" xfId="13354"/>
    <cellStyle name="Обычный 4 2 2 2 4 2 6" xfId="9130"/>
    <cellStyle name="Обычный 4 2 2 2 4 3" xfId="1033"/>
    <cellStyle name="Обычный 4 2 2 2 4 3 2" xfId="2442"/>
    <cellStyle name="Обычный 4 2 2 2 4 3 2 2" xfId="6666"/>
    <cellStyle name="Обычный 4 2 2 2 4 3 2 2 2" xfId="15114"/>
    <cellStyle name="Обычный 4 2 2 2 4 3 2 3" xfId="10890"/>
    <cellStyle name="Обычный 4 2 2 2 4 3 3" xfId="3850"/>
    <cellStyle name="Обычный 4 2 2 2 4 3 3 2" xfId="8074"/>
    <cellStyle name="Обычный 4 2 2 2 4 3 3 2 2" xfId="16522"/>
    <cellStyle name="Обычный 4 2 2 2 4 3 3 3" xfId="12298"/>
    <cellStyle name="Обычный 4 2 2 2 4 3 4" xfId="5258"/>
    <cellStyle name="Обычный 4 2 2 2 4 3 4 2" xfId="13706"/>
    <cellStyle name="Обычный 4 2 2 2 4 3 5" xfId="9482"/>
    <cellStyle name="Обычный 4 2 2 2 4 4" xfId="1738"/>
    <cellStyle name="Обычный 4 2 2 2 4 4 2" xfId="5962"/>
    <cellStyle name="Обычный 4 2 2 2 4 4 2 2" xfId="14410"/>
    <cellStyle name="Обычный 4 2 2 2 4 4 3" xfId="10186"/>
    <cellStyle name="Обычный 4 2 2 2 4 5" xfId="3146"/>
    <cellStyle name="Обычный 4 2 2 2 4 5 2" xfId="7370"/>
    <cellStyle name="Обычный 4 2 2 2 4 5 2 2" xfId="15818"/>
    <cellStyle name="Обычный 4 2 2 2 4 5 3" xfId="11594"/>
    <cellStyle name="Обычный 4 2 2 2 4 6" xfId="4554"/>
    <cellStyle name="Обычный 4 2 2 2 4 6 2" xfId="13002"/>
    <cellStyle name="Обычный 4 2 2 2 4 7" xfId="8778"/>
    <cellStyle name="Обычный 4 2 2 2 5" xfId="647"/>
    <cellStyle name="Обычный 4 2 2 2 5 2" xfId="1378"/>
    <cellStyle name="Обычный 4 2 2 2 5 2 2" xfId="2787"/>
    <cellStyle name="Обычный 4 2 2 2 5 2 2 2" xfId="7011"/>
    <cellStyle name="Обычный 4 2 2 2 5 2 2 2 2" xfId="15459"/>
    <cellStyle name="Обычный 4 2 2 2 5 2 2 3" xfId="11235"/>
    <cellStyle name="Обычный 4 2 2 2 5 2 3" xfId="4195"/>
    <cellStyle name="Обычный 4 2 2 2 5 2 3 2" xfId="8419"/>
    <cellStyle name="Обычный 4 2 2 2 5 2 3 2 2" xfId="16867"/>
    <cellStyle name="Обычный 4 2 2 2 5 2 3 3" xfId="12643"/>
    <cellStyle name="Обычный 4 2 2 2 5 2 4" xfId="5603"/>
    <cellStyle name="Обычный 4 2 2 2 5 2 4 2" xfId="14051"/>
    <cellStyle name="Обычный 4 2 2 2 5 2 5" xfId="9827"/>
    <cellStyle name="Обычный 4 2 2 2 5 3" xfId="2083"/>
    <cellStyle name="Обычный 4 2 2 2 5 3 2" xfId="6307"/>
    <cellStyle name="Обычный 4 2 2 2 5 3 2 2" xfId="14755"/>
    <cellStyle name="Обычный 4 2 2 2 5 3 3" xfId="10531"/>
    <cellStyle name="Обычный 4 2 2 2 5 4" xfId="3491"/>
    <cellStyle name="Обычный 4 2 2 2 5 4 2" xfId="7715"/>
    <cellStyle name="Обычный 4 2 2 2 5 4 2 2" xfId="16163"/>
    <cellStyle name="Обычный 4 2 2 2 5 4 3" xfId="11939"/>
    <cellStyle name="Обычный 4 2 2 2 5 5" xfId="4899"/>
    <cellStyle name="Обычный 4 2 2 2 5 5 2" xfId="13347"/>
    <cellStyle name="Обычный 4 2 2 2 5 6" xfId="9123"/>
    <cellStyle name="Обычный 4 2 2 2 6" xfId="1026"/>
    <cellStyle name="Обычный 4 2 2 2 6 2" xfId="2435"/>
    <cellStyle name="Обычный 4 2 2 2 6 2 2" xfId="6659"/>
    <cellStyle name="Обычный 4 2 2 2 6 2 2 2" xfId="15107"/>
    <cellStyle name="Обычный 4 2 2 2 6 2 3" xfId="10883"/>
    <cellStyle name="Обычный 4 2 2 2 6 3" xfId="3843"/>
    <cellStyle name="Обычный 4 2 2 2 6 3 2" xfId="8067"/>
    <cellStyle name="Обычный 4 2 2 2 6 3 2 2" xfId="16515"/>
    <cellStyle name="Обычный 4 2 2 2 6 3 3" xfId="12291"/>
    <cellStyle name="Обычный 4 2 2 2 6 4" xfId="5251"/>
    <cellStyle name="Обычный 4 2 2 2 6 4 2" xfId="13699"/>
    <cellStyle name="Обычный 4 2 2 2 6 5" xfId="9475"/>
    <cellStyle name="Обычный 4 2 2 2 7" xfId="1731"/>
    <cellStyle name="Обычный 4 2 2 2 7 2" xfId="5955"/>
    <cellStyle name="Обычный 4 2 2 2 7 2 2" xfId="14403"/>
    <cellStyle name="Обычный 4 2 2 2 7 3" xfId="10179"/>
    <cellStyle name="Обычный 4 2 2 2 8" xfId="3139"/>
    <cellStyle name="Обычный 4 2 2 2 8 2" xfId="7363"/>
    <cellStyle name="Обычный 4 2 2 2 8 2 2" xfId="15811"/>
    <cellStyle name="Обычный 4 2 2 2 8 3" xfId="11587"/>
    <cellStyle name="Обычный 4 2 2 2 9" xfId="4547"/>
    <cellStyle name="Обычный 4 2 2 2 9 2" xfId="12995"/>
    <cellStyle name="Обычный 4 2 2 3" xfId="251"/>
    <cellStyle name="Обычный 4 2 2 3 2" xfId="252"/>
    <cellStyle name="Обычный 4 2 2 3 2 2" xfId="253"/>
    <cellStyle name="Обычный 4 2 2 3 2 2 2" xfId="657"/>
    <cellStyle name="Обычный 4 2 2 3 2 2 2 2" xfId="1388"/>
    <cellStyle name="Обычный 4 2 2 3 2 2 2 2 2" xfId="2797"/>
    <cellStyle name="Обычный 4 2 2 3 2 2 2 2 2 2" xfId="7021"/>
    <cellStyle name="Обычный 4 2 2 3 2 2 2 2 2 2 2" xfId="15469"/>
    <cellStyle name="Обычный 4 2 2 3 2 2 2 2 2 3" xfId="11245"/>
    <cellStyle name="Обычный 4 2 2 3 2 2 2 2 3" xfId="4205"/>
    <cellStyle name="Обычный 4 2 2 3 2 2 2 2 3 2" xfId="8429"/>
    <cellStyle name="Обычный 4 2 2 3 2 2 2 2 3 2 2" xfId="16877"/>
    <cellStyle name="Обычный 4 2 2 3 2 2 2 2 3 3" xfId="12653"/>
    <cellStyle name="Обычный 4 2 2 3 2 2 2 2 4" xfId="5613"/>
    <cellStyle name="Обычный 4 2 2 3 2 2 2 2 4 2" xfId="14061"/>
    <cellStyle name="Обычный 4 2 2 3 2 2 2 2 5" xfId="9837"/>
    <cellStyle name="Обычный 4 2 2 3 2 2 2 3" xfId="2093"/>
    <cellStyle name="Обычный 4 2 2 3 2 2 2 3 2" xfId="6317"/>
    <cellStyle name="Обычный 4 2 2 3 2 2 2 3 2 2" xfId="14765"/>
    <cellStyle name="Обычный 4 2 2 3 2 2 2 3 3" xfId="10541"/>
    <cellStyle name="Обычный 4 2 2 3 2 2 2 4" xfId="3501"/>
    <cellStyle name="Обычный 4 2 2 3 2 2 2 4 2" xfId="7725"/>
    <cellStyle name="Обычный 4 2 2 3 2 2 2 4 2 2" xfId="16173"/>
    <cellStyle name="Обычный 4 2 2 3 2 2 2 4 3" xfId="11949"/>
    <cellStyle name="Обычный 4 2 2 3 2 2 2 5" xfId="4909"/>
    <cellStyle name="Обычный 4 2 2 3 2 2 2 5 2" xfId="13357"/>
    <cellStyle name="Обычный 4 2 2 3 2 2 2 6" xfId="9133"/>
    <cellStyle name="Обычный 4 2 2 3 2 2 3" xfId="1036"/>
    <cellStyle name="Обычный 4 2 2 3 2 2 3 2" xfId="2445"/>
    <cellStyle name="Обычный 4 2 2 3 2 2 3 2 2" xfId="6669"/>
    <cellStyle name="Обычный 4 2 2 3 2 2 3 2 2 2" xfId="15117"/>
    <cellStyle name="Обычный 4 2 2 3 2 2 3 2 3" xfId="10893"/>
    <cellStyle name="Обычный 4 2 2 3 2 2 3 3" xfId="3853"/>
    <cellStyle name="Обычный 4 2 2 3 2 2 3 3 2" xfId="8077"/>
    <cellStyle name="Обычный 4 2 2 3 2 2 3 3 2 2" xfId="16525"/>
    <cellStyle name="Обычный 4 2 2 3 2 2 3 3 3" xfId="12301"/>
    <cellStyle name="Обычный 4 2 2 3 2 2 3 4" xfId="5261"/>
    <cellStyle name="Обычный 4 2 2 3 2 2 3 4 2" xfId="13709"/>
    <cellStyle name="Обычный 4 2 2 3 2 2 3 5" xfId="9485"/>
    <cellStyle name="Обычный 4 2 2 3 2 2 4" xfId="1741"/>
    <cellStyle name="Обычный 4 2 2 3 2 2 4 2" xfId="5965"/>
    <cellStyle name="Обычный 4 2 2 3 2 2 4 2 2" xfId="14413"/>
    <cellStyle name="Обычный 4 2 2 3 2 2 4 3" xfId="10189"/>
    <cellStyle name="Обычный 4 2 2 3 2 2 5" xfId="3149"/>
    <cellStyle name="Обычный 4 2 2 3 2 2 5 2" xfId="7373"/>
    <cellStyle name="Обычный 4 2 2 3 2 2 5 2 2" xfId="15821"/>
    <cellStyle name="Обычный 4 2 2 3 2 2 5 3" xfId="11597"/>
    <cellStyle name="Обычный 4 2 2 3 2 2 6" xfId="4557"/>
    <cellStyle name="Обычный 4 2 2 3 2 2 6 2" xfId="13005"/>
    <cellStyle name="Обычный 4 2 2 3 2 2 7" xfId="8781"/>
    <cellStyle name="Обычный 4 2 2 3 2 3" xfId="656"/>
    <cellStyle name="Обычный 4 2 2 3 2 3 2" xfId="1387"/>
    <cellStyle name="Обычный 4 2 2 3 2 3 2 2" xfId="2796"/>
    <cellStyle name="Обычный 4 2 2 3 2 3 2 2 2" xfId="7020"/>
    <cellStyle name="Обычный 4 2 2 3 2 3 2 2 2 2" xfId="15468"/>
    <cellStyle name="Обычный 4 2 2 3 2 3 2 2 3" xfId="11244"/>
    <cellStyle name="Обычный 4 2 2 3 2 3 2 3" xfId="4204"/>
    <cellStyle name="Обычный 4 2 2 3 2 3 2 3 2" xfId="8428"/>
    <cellStyle name="Обычный 4 2 2 3 2 3 2 3 2 2" xfId="16876"/>
    <cellStyle name="Обычный 4 2 2 3 2 3 2 3 3" xfId="12652"/>
    <cellStyle name="Обычный 4 2 2 3 2 3 2 4" xfId="5612"/>
    <cellStyle name="Обычный 4 2 2 3 2 3 2 4 2" xfId="14060"/>
    <cellStyle name="Обычный 4 2 2 3 2 3 2 5" xfId="9836"/>
    <cellStyle name="Обычный 4 2 2 3 2 3 3" xfId="2092"/>
    <cellStyle name="Обычный 4 2 2 3 2 3 3 2" xfId="6316"/>
    <cellStyle name="Обычный 4 2 2 3 2 3 3 2 2" xfId="14764"/>
    <cellStyle name="Обычный 4 2 2 3 2 3 3 3" xfId="10540"/>
    <cellStyle name="Обычный 4 2 2 3 2 3 4" xfId="3500"/>
    <cellStyle name="Обычный 4 2 2 3 2 3 4 2" xfId="7724"/>
    <cellStyle name="Обычный 4 2 2 3 2 3 4 2 2" xfId="16172"/>
    <cellStyle name="Обычный 4 2 2 3 2 3 4 3" xfId="11948"/>
    <cellStyle name="Обычный 4 2 2 3 2 3 5" xfId="4908"/>
    <cellStyle name="Обычный 4 2 2 3 2 3 5 2" xfId="13356"/>
    <cellStyle name="Обычный 4 2 2 3 2 3 6" xfId="9132"/>
    <cellStyle name="Обычный 4 2 2 3 2 4" xfId="1035"/>
    <cellStyle name="Обычный 4 2 2 3 2 4 2" xfId="2444"/>
    <cellStyle name="Обычный 4 2 2 3 2 4 2 2" xfId="6668"/>
    <cellStyle name="Обычный 4 2 2 3 2 4 2 2 2" xfId="15116"/>
    <cellStyle name="Обычный 4 2 2 3 2 4 2 3" xfId="10892"/>
    <cellStyle name="Обычный 4 2 2 3 2 4 3" xfId="3852"/>
    <cellStyle name="Обычный 4 2 2 3 2 4 3 2" xfId="8076"/>
    <cellStyle name="Обычный 4 2 2 3 2 4 3 2 2" xfId="16524"/>
    <cellStyle name="Обычный 4 2 2 3 2 4 3 3" xfId="12300"/>
    <cellStyle name="Обычный 4 2 2 3 2 4 4" xfId="5260"/>
    <cellStyle name="Обычный 4 2 2 3 2 4 4 2" xfId="13708"/>
    <cellStyle name="Обычный 4 2 2 3 2 4 5" xfId="9484"/>
    <cellStyle name="Обычный 4 2 2 3 2 5" xfId="1740"/>
    <cellStyle name="Обычный 4 2 2 3 2 5 2" xfId="5964"/>
    <cellStyle name="Обычный 4 2 2 3 2 5 2 2" xfId="14412"/>
    <cellStyle name="Обычный 4 2 2 3 2 5 3" xfId="10188"/>
    <cellStyle name="Обычный 4 2 2 3 2 6" xfId="3148"/>
    <cellStyle name="Обычный 4 2 2 3 2 6 2" xfId="7372"/>
    <cellStyle name="Обычный 4 2 2 3 2 6 2 2" xfId="15820"/>
    <cellStyle name="Обычный 4 2 2 3 2 6 3" xfId="11596"/>
    <cellStyle name="Обычный 4 2 2 3 2 7" xfId="4556"/>
    <cellStyle name="Обычный 4 2 2 3 2 7 2" xfId="13004"/>
    <cellStyle name="Обычный 4 2 2 3 2 8" xfId="8780"/>
    <cellStyle name="Обычный 4 2 2 3 3" xfId="254"/>
    <cellStyle name="Обычный 4 2 2 3 3 2" xfId="658"/>
    <cellStyle name="Обычный 4 2 2 3 3 2 2" xfId="1389"/>
    <cellStyle name="Обычный 4 2 2 3 3 2 2 2" xfId="2798"/>
    <cellStyle name="Обычный 4 2 2 3 3 2 2 2 2" xfId="7022"/>
    <cellStyle name="Обычный 4 2 2 3 3 2 2 2 2 2" xfId="15470"/>
    <cellStyle name="Обычный 4 2 2 3 3 2 2 2 3" xfId="11246"/>
    <cellStyle name="Обычный 4 2 2 3 3 2 2 3" xfId="4206"/>
    <cellStyle name="Обычный 4 2 2 3 3 2 2 3 2" xfId="8430"/>
    <cellStyle name="Обычный 4 2 2 3 3 2 2 3 2 2" xfId="16878"/>
    <cellStyle name="Обычный 4 2 2 3 3 2 2 3 3" xfId="12654"/>
    <cellStyle name="Обычный 4 2 2 3 3 2 2 4" xfId="5614"/>
    <cellStyle name="Обычный 4 2 2 3 3 2 2 4 2" xfId="14062"/>
    <cellStyle name="Обычный 4 2 2 3 3 2 2 5" xfId="9838"/>
    <cellStyle name="Обычный 4 2 2 3 3 2 3" xfId="2094"/>
    <cellStyle name="Обычный 4 2 2 3 3 2 3 2" xfId="6318"/>
    <cellStyle name="Обычный 4 2 2 3 3 2 3 2 2" xfId="14766"/>
    <cellStyle name="Обычный 4 2 2 3 3 2 3 3" xfId="10542"/>
    <cellStyle name="Обычный 4 2 2 3 3 2 4" xfId="3502"/>
    <cellStyle name="Обычный 4 2 2 3 3 2 4 2" xfId="7726"/>
    <cellStyle name="Обычный 4 2 2 3 3 2 4 2 2" xfId="16174"/>
    <cellStyle name="Обычный 4 2 2 3 3 2 4 3" xfId="11950"/>
    <cellStyle name="Обычный 4 2 2 3 3 2 5" xfId="4910"/>
    <cellStyle name="Обычный 4 2 2 3 3 2 5 2" xfId="13358"/>
    <cellStyle name="Обычный 4 2 2 3 3 2 6" xfId="9134"/>
    <cellStyle name="Обычный 4 2 2 3 3 3" xfId="1037"/>
    <cellStyle name="Обычный 4 2 2 3 3 3 2" xfId="2446"/>
    <cellStyle name="Обычный 4 2 2 3 3 3 2 2" xfId="6670"/>
    <cellStyle name="Обычный 4 2 2 3 3 3 2 2 2" xfId="15118"/>
    <cellStyle name="Обычный 4 2 2 3 3 3 2 3" xfId="10894"/>
    <cellStyle name="Обычный 4 2 2 3 3 3 3" xfId="3854"/>
    <cellStyle name="Обычный 4 2 2 3 3 3 3 2" xfId="8078"/>
    <cellStyle name="Обычный 4 2 2 3 3 3 3 2 2" xfId="16526"/>
    <cellStyle name="Обычный 4 2 2 3 3 3 3 3" xfId="12302"/>
    <cellStyle name="Обычный 4 2 2 3 3 3 4" xfId="5262"/>
    <cellStyle name="Обычный 4 2 2 3 3 3 4 2" xfId="13710"/>
    <cellStyle name="Обычный 4 2 2 3 3 3 5" xfId="9486"/>
    <cellStyle name="Обычный 4 2 2 3 3 4" xfId="1742"/>
    <cellStyle name="Обычный 4 2 2 3 3 4 2" xfId="5966"/>
    <cellStyle name="Обычный 4 2 2 3 3 4 2 2" xfId="14414"/>
    <cellStyle name="Обычный 4 2 2 3 3 4 3" xfId="10190"/>
    <cellStyle name="Обычный 4 2 2 3 3 5" xfId="3150"/>
    <cellStyle name="Обычный 4 2 2 3 3 5 2" xfId="7374"/>
    <cellStyle name="Обычный 4 2 2 3 3 5 2 2" xfId="15822"/>
    <cellStyle name="Обычный 4 2 2 3 3 5 3" xfId="11598"/>
    <cellStyle name="Обычный 4 2 2 3 3 6" xfId="4558"/>
    <cellStyle name="Обычный 4 2 2 3 3 6 2" xfId="13006"/>
    <cellStyle name="Обычный 4 2 2 3 3 7" xfId="8782"/>
    <cellStyle name="Обычный 4 2 2 3 4" xfId="655"/>
    <cellStyle name="Обычный 4 2 2 3 4 2" xfId="1386"/>
    <cellStyle name="Обычный 4 2 2 3 4 2 2" xfId="2795"/>
    <cellStyle name="Обычный 4 2 2 3 4 2 2 2" xfId="7019"/>
    <cellStyle name="Обычный 4 2 2 3 4 2 2 2 2" xfId="15467"/>
    <cellStyle name="Обычный 4 2 2 3 4 2 2 3" xfId="11243"/>
    <cellStyle name="Обычный 4 2 2 3 4 2 3" xfId="4203"/>
    <cellStyle name="Обычный 4 2 2 3 4 2 3 2" xfId="8427"/>
    <cellStyle name="Обычный 4 2 2 3 4 2 3 2 2" xfId="16875"/>
    <cellStyle name="Обычный 4 2 2 3 4 2 3 3" xfId="12651"/>
    <cellStyle name="Обычный 4 2 2 3 4 2 4" xfId="5611"/>
    <cellStyle name="Обычный 4 2 2 3 4 2 4 2" xfId="14059"/>
    <cellStyle name="Обычный 4 2 2 3 4 2 5" xfId="9835"/>
    <cellStyle name="Обычный 4 2 2 3 4 3" xfId="2091"/>
    <cellStyle name="Обычный 4 2 2 3 4 3 2" xfId="6315"/>
    <cellStyle name="Обычный 4 2 2 3 4 3 2 2" xfId="14763"/>
    <cellStyle name="Обычный 4 2 2 3 4 3 3" xfId="10539"/>
    <cellStyle name="Обычный 4 2 2 3 4 4" xfId="3499"/>
    <cellStyle name="Обычный 4 2 2 3 4 4 2" xfId="7723"/>
    <cellStyle name="Обычный 4 2 2 3 4 4 2 2" xfId="16171"/>
    <cellStyle name="Обычный 4 2 2 3 4 4 3" xfId="11947"/>
    <cellStyle name="Обычный 4 2 2 3 4 5" xfId="4907"/>
    <cellStyle name="Обычный 4 2 2 3 4 5 2" xfId="13355"/>
    <cellStyle name="Обычный 4 2 2 3 4 6" xfId="9131"/>
    <cellStyle name="Обычный 4 2 2 3 5" xfId="1034"/>
    <cellStyle name="Обычный 4 2 2 3 5 2" xfId="2443"/>
    <cellStyle name="Обычный 4 2 2 3 5 2 2" xfId="6667"/>
    <cellStyle name="Обычный 4 2 2 3 5 2 2 2" xfId="15115"/>
    <cellStyle name="Обычный 4 2 2 3 5 2 3" xfId="10891"/>
    <cellStyle name="Обычный 4 2 2 3 5 3" xfId="3851"/>
    <cellStyle name="Обычный 4 2 2 3 5 3 2" xfId="8075"/>
    <cellStyle name="Обычный 4 2 2 3 5 3 2 2" xfId="16523"/>
    <cellStyle name="Обычный 4 2 2 3 5 3 3" xfId="12299"/>
    <cellStyle name="Обычный 4 2 2 3 5 4" xfId="5259"/>
    <cellStyle name="Обычный 4 2 2 3 5 4 2" xfId="13707"/>
    <cellStyle name="Обычный 4 2 2 3 5 5" xfId="9483"/>
    <cellStyle name="Обычный 4 2 2 3 6" xfId="1739"/>
    <cellStyle name="Обычный 4 2 2 3 6 2" xfId="5963"/>
    <cellStyle name="Обычный 4 2 2 3 6 2 2" xfId="14411"/>
    <cellStyle name="Обычный 4 2 2 3 6 3" xfId="10187"/>
    <cellStyle name="Обычный 4 2 2 3 7" xfId="3147"/>
    <cellStyle name="Обычный 4 2 2 3 7 2" xfId="7371"/>
    <cellStyle name="Обычный 4 2 2 3 7 2 2" xfId="15819"/>
    <cellStyle name="Обычный 4 2 2 3 7 3" xfId="11595"/>
    <cellStyle name="Обычный 4 2 2 3 8" xfId="4555"/>
    <cellStyle name="Обычный 4 2 2 3 8 2" xfId="13003"/>
    <cellStyle name="Обычный 4 2 2 3 9" xfId="8779"/>
    <cellStyle name="Обычный 4 2 2 4" xfId="255"/>
    <cellStyle name="Обычный 4 2 2 4 2" xfId="256"/>
    <cellStyle name="Обычный 4 2 2 4 2 2" xfId="660"/>
    <cellStyle name="Обычный 4 2 2 4 2 2 2" xfId="1391"/>
    <cellStyle name="Обычный 4 2 2 4 2 2 2 2" xfId="2800"/>
    <cellStyle name="Обычный 4 2 2 4 2 2 2 2 2" xfId="7024"/>
    <cellStyle name="Обычный 4 2 2 4 2 2 2 2 2 2" xfId="15472"/>
    <cellStyle name="Обычный 4 2 2 4 2 2 2 2 3" xfId="11248"/>
    <cellStyle name="Обычный 4 2 2 4 2 2 2 3" xfId="4208"/>
    <cellStyle name="Обычный 4 2 2 4 2 2 2 3 2" xfId="8432"/>
    <cellStyle name="Обычный 4 2 2 4 2 2 2 3 2 2" xfId="16880"/>
    <cellStyle name="Обычный 4 2 2 4 2 2 2 3 3" xfId="12656"/>
    <cellStyle name="Обычный 4 2 2 4 2 2 2 4" xfId="5616"/>
    <cellStyle name="Обычный 4 2 2 4 2 2 2 4 2" xfId="14064"/>
    <cellStyle name="Обычный 4 2 2 4 2 2 2 5" xfId="9840"/>
    <cellStyle name="Обычный 4 2 2 4 2 2 3" xfId="2096"/>
    <cellStyle name="Обычный 4 2 2 4 2 2 3 2" xfId="6320"/>
    <cellStyle name="Обычный 4 2 2 4 2 2 3 2 2" xfId="14768"/>
    <cellStyle name="Обычный 4 2 2 4 2 2 3 3" xfId="10544"/>
    <cellStyle name="Обычный 4 2 2 4 2 2 4" xfId="3504"/>
    <cellStyle name="Обычный 4 2 2 4 2 2 4 2" xfId="7728"/>
    <cellStyle name="Обычный 4 2 2 4 2 2 4 2 2" xfId="16176"/>
    <cellStyle name="Обычный 4 2 2 4 2 2 4 3" xfId="11952"/>
    <cellStyle name="Обычный 4 2 2 4 2 2 5" xfId="4912"/>
    <cellStyle name="Обычный 4 2 2 4 2 2 5 2" xfId="13360"/>
    <cellStyle name="Обычный 4 2 2 4 2 2 6" xfId="9136"/>
    <cellStyle name="Обычный 4 2 2 4 2 3" xfId="1039"/>
    <cellStyle name="Обычный 4 2 2 4 2 3 2" xfId="2448"/>
    <cellStyle name="Обычный 4 2 2 4 2 3 2 2" xfId="6672"/>
    <cellStyle name="Обычный 4 2 2 4 2 3 2 2 2" xfId="15120"/>
    <cellStyle name="Обычный 4 2 2 4 2 3 2 3" xfId="10896"/>
    <cellStyle name="Обычный 4 2 2 4 2 3 3" xfId="3856"/>
    <cellStyle name="Обычный 4 2 2 4 2 3 3 2" xfId="8080"/>
    <cellStyle name="Обычный 4 2 2 4 2 3 3 2 2" xfId="16528"/>
    <cellStyle name="Обычный 4 2 2 4 2 3 3 3" xfId="12304"/>
    <cellStyle name="Обычный 4 2 2 4 2 3 4" xfId="5264"/>
    <cellStyle name="Обычный 4 2 2 4 2 3 4 2" xfId="13712"/>
    <cellStyle name="Обычный 4 2 2 4 2 3 5" xfId="9488"/>
    <cellStyle name="Обычный 4 2 2 4 2 4" xfId="1744"/>
    <cellStyle name="Обычный 4 2 2 4 2 4 2" xfId="5968"/>
    <cellStyle name="Обычный 4 2 2 4 2 4 2 2" xfId="14416"/>
    <cellStyle name="Обычный 4 2 2 4 2 4 3" xfId="10192"/>
    <cellStyle name="Обычный 4 2 2 4 2 5" xfId="3152"/>
    <cellStyle name="Обычный 4 2 2 4 2 5 2" xfId="7376"/>
    <cellStyle name="Обычный 4 2 2 4 2 5 2 2" xfId="15824"/>
    <cellStyle name="Обычный 4 2 2 4 2 5 3" xfId="11600"/>
    <cellStyle name="Обычный 4 2 2 4 2 6" xfId="4560"/>
    <cellStyle name="Обычный 4 2 2 4 2 6 2" xfId="13008"/>
    <cellStyle name="Обычный 4 2 2 4 2 7" xfId="8784"/>
    <cellStyle name="Обычный 4 2 2 4 3" xfId="659"/>
    <cellStyle name="Обычный 4 2 2 4 3 2" xfId="1390"/>
    <cellStyle name="Обычный 4 2 2 4 3 2 2" xfId="2799"/>
    <cellStyle name="Обычный 4 2 2 4 3 2 2 2" xfId="7023"/>
    <cellStyle name="Обычный 4 2 2 4 3 2 2 2 2" xfId="15471"/>
    <cellStyle name="Обычный 4 2 2 4 3 2 2 3" xfId="11247"/>
    <cellStyle name="Обычный 4 2 2 4 3 2 3" xfId="4207"/>
    <cellStyle name="Обычный 4 2 2 4 3 2 3 2" xfId="8431"/>
    <cellStyle name="Обычный 4 2 2 4 3 2 3 2 2" xfId="16879"/>
    <cellStyle name="Обычный 4 2 2 4 3 2 3 3" xfId="12655"/>
    <cellStyle name="Обычный 4 2 2 4 3 2 4" xfId="5615"/>
    <cellStyle name="Обычный 4 2 2 4 3 2 4 2" xfId="14063"/>
    <cellStyle name="Обычный 4 2 2 4 3 2 5" xfId="9839"/>
    <cellStyle name="Обычный 4 2 2 4 3 3" xfId="2095"/>
    <cellStyle name="Обычный 4 2 2 4 3 3 2" xfId="6319"/>
    <cellStyle name="Обычный 4 2 2 4 3 3 2 2" xfId="14767"/>
    <cellStyle name="Обычный 4 2 2 4 3 3 3" xfId="10543"/>
    <cellStyle name="Обычный 4 2 2 4 3 4" xfId="3503"/>
    <cellStyle name="Обычный 4 2 2 4 3 4 2" xfId="7727"/>
    <cellStyle name="Обычный 4 2 2 4 3 4 2 2" xfId="16175"/>
    <cellStyle name="Обычный 4 2 2 4 3 4 3" xfId="11951"/>
    <cellStyle name="Обычный 4 2 2 4 3 5" xfId="4911"/>
    <cellStyle name="Обычный 4 2 2 4 3 5 2" xfId="13359"/>
    <cellStyle name="Обычный 4 2 2 4 3 6" xfId="9135"/>
    <cellStyle name="Обычный 4 2 2 4 4" xfId="1038"/>
    <cellStyle name="Обычный 4 2 2 4 4 2" xfId="2447"/>
    <cellStyle name="Обычный 4 2 2 4 4 2 2" xfId="6671"/>
    <cellStyle name="Обычный 4 2 2 4 4 2 2 2" xfId="15119"/>
    <cellStyle name="Обычный 4 2 2 4 4 2 3" xfId="10895"/>
    <cellStyle name="Обычный 4 2 2 4 4 3" xfId="3855"/>
    <cellStyle name="Обычный 4 2 2 4 4 3 2" xfId="8079"/>
    <cellStyle name="Обычный 4 2 2 4 4 3 2 2" xfId="16527"/>
    <cellStyle name="Обычный 4 2 2 4 4 3 3" xfId="12303"/>
    <cellStyle name="Обычный 4 2 2 4 4 4" xfId="5263"/>
    <cellStyle name="Обычный 4 2 2 4 4 4 2" xfId="13711"/>
    <cellStyle name="Обычный 4 2 2 4 4 5" xfId="9487"/>
    <cellStyle name="Обычный 4 2 2 4 5" xfId="1743"/>
    <cellStyle name="Обычный 4 2 2 4 5 2" xfId="5967"/>
    <cellStyle name="Обычный 4 2 2 4 5 2 2" xfId="14415"/>
    <cellStyle name="Обычный 4 2 2 4 5 3" xfId="10191"/>
    <cellStyle name="Обычный 4 2 2 4 6" xfId="3151"/>
    <cellStyle name="Обычный 4 2 2 4 6 2" xfId="7375"/>
    <cellStyle name="Обычный 4 2 2 4 6 2 2" xfId="15823"/>
    <cellStyle name="Обычный 4 2 2 4 6 3" xfId="11599"/>
    <cellStyle name="Обычный 4 2 2 4 7" xfId="4559"/>
    <cellStyle name="Обычный 4 2 2 4 7 2" xfId="13007"/>
    <cellStyle name="Обычный 4 2 2 4 8" xfId="8783"/>
    <cellStyle name="Обычный 4 2 2 5" xfId="257"/>
    <cellStyle name="Обычный 4 2 2 5 2" xfId="661"/>
    <cellStyle name="Обычный 4 2 2 5 2 2" xfId="1392"/>
    <cellStyle name="Обычный 4 2 2 5 2 2 2" xfId="2801"/>
    <cellStyle name="Обычный 4 2 2 5 2 2 2 2" xfId="7025"/>
    <cellStyle name="Обычный 4 2 2 5 2 2 2 2 2" xfId="15473"/>
    <cellStyle name="Обычный 4 2 2 5 2 2 2 3" xfId="11249"/>
    <cellStyle name="Обычный 4 2 2 5 2 2 3" xfId="4209"/>
    <cellStyle name="Обычный 4 2 2 5 2 2 3 2" xfId="8433"/>
    <cellStyle name="Обычный 4 2 2 5 2 2 3 2 2" xfId="16881"/>
    <cellStyle name="Обычный 4 2 2 5 2 2 3 3" xfId="12657"/>
    <cellStyle name="Обычный 4 2 2 5 2 2 4" xfId="5617"/>
    <cellStyle name="Обычный 4 2 2 5 2 2 4 2" xfId="14065"/>
    <cellStyle name="Обычный 4 2 2 5 2 2 5" xfId="9841"/>
    <cellStyle name="Обычный 4 2 2 5 2 3" xfId="2097"/>
    <cellStyle name="Обычный 4 2 2 5 2 3 2" xfId="6321"/>
    <cellStyle name="Обычный 4 2 2 5 2 3 2 2" xfId="14769"/>
    <cellStyle name="Обычный 4 2 2 5 2 3 3" xfId="10545"/>
    <cellStyle name="Обычный 4 2 2 5 2 4" xfId="3505"/>
    <cellStyle name="Обычный 4 2 2 5 2 4 2" xfId="7729"/>
    <cellStyle name="Обычный 4 2 2 5 2 4 2 2" xfId="16177"/>
    <cellStyle name="Обычный 4 2 2 5 2 4 3" xfId="11953"/>
    <cellStyle name="Обычный 4 2 2 5 2 5" xfId="4913"/>
    <cellStyle name="Обычный 4 2 2 5 2 5 2" xfId="13361"/>
    <cellStyle name="Обычный 4 2 2 5 2 6" xfId="9137"/>
    <cellStyle name="Обычный 4 2 2 5 3" xfId="1040"/>
    <cellStyle name="Обычный 4 2 2 5 3 2" xfId="2449"/>
    <cellStyle name="Обычный 4 2 2 5 3 2 2" xfId="6673"/>
    <cellStyle name="Обычный 4 2 2 5 3 2 2 2" xfId="15121"/>
    <cellStyle name="Обычный 4 2 2 5 3 2 3" xfId="10897"/>
    <cellStyle name="Обычный 4 2 2 5 3 3" xfId="3857"/>
    <cellStyle name="Обычный 4 2 2 5 3 3 2" xfId="8081"/>
    <cellStyle name="Обычный 4 2 2 5 3 3 2 2" xfId="16529"/>
    <cellStyle name="Обычный 4 2 2 5 3 3 3" xfId="12305"/>
    <cellStyle name="Обычный 4 2 2 5 3 4" xfId="5265"/>
    <cellStyle name="Обычный 4 2 2 5 3 4 2" xfId="13713"/>
    <cellStyle name="Обычный 4 2 2 5 3 5" xfId="9489"/>
    <cellStyle name="Обычный 4 2 2 5 4" xfId="1745"/>
    <cellStyle name="Обычный 4 2 2 5 4 2" xfId="5969"/>
    <cellStyle name="Обычный 4 2 2 5 4 2 2" xfId="14417"/>
    <cellStyle name="Обычный 4 2 2 5 4 3" xfId="10193"/>
    <cellStyle name="Обычный 4 2 2 5 5" xfId="3153"/>
    <cellStyle name="Обычный 4 2 2 5 5 2" xfId="7377"/>
    <cellStyle name="Обычный 4 2 2 5 5 2 2" xfId="15825"/>
    <cellStyle name="Обычный 4 2 2 5 5 3" xfId="11601"/>
    <cellStyle name="Обычный 4 2 2 5 6" xfId="4561"/>
    <cellStyle name="Обычный 4 2 2 5 6 2" xfId="13009"/>
    <cellStyle name="Обычный 4 2 2 5 7" xfId="8785"/>
    <cellStyle name="Обычный 4 2 2 6" xfId="646"/>
    <cellStyle name="Обычный 4 2 2 6 2" xfId="1377"/>
    <cellStyle name="Обычный 4 2 2 6 2 2" xfId="2786"/>
    <cellStyle name="Обычный 4 2 2 6 2 2 2" xfId="7010"/>
    <cellStyle name="Обычный 4 2 2 6 2 2 2 2" xfId="15458"/>
    <cellStyle name="Обычный 4 2 2 6 2 2 3" xfId="11234"/>
    <cellStyle name="Обычный 4 2 2 6 2 3" xfId="4194"/>
    <cellStyle name="Обычный 4 2 2 6 2 3 2" xfId="8418"/>
    <cellStyle name="Обычный 4 2 2 6 2 3 2 2" xfId="16866"/>
    <cellStyle name="Обычный 4 2 2 6 2 3 3" xfId="12642"/>
    <cellStyle name="Обычный 4 2 2 6 2 4" xfId="5602"/>
    <cellStyle name="Обычный 4 2 2 6 2 4 2" xfId="14050"/>
    <cellStyle name="Обычный 4 2 2 6 2 5" xfId="9826"/>
    <cellStyle name="Обычный 4 2 2 6 3" xfId="2082"/>
    <cellStyle name="Обычный 4 2 2 6 3 2" xfId="6306"/>
    <cellStyle name="Обычный 4 2 2 6 3 2 2" xfId="14754"/>
    <cellStyle name="Обычный 4 2 2 6 3 3" xfId="10530"/>
    <cellStyle name="Обычный 4 2 2 6 4" xfId="3490"/>
    <cellStyle name="Обычный 4 2 2 6 4 2" xfId="7714"/>
    <cellStyle name="Обычный 4 2 2 6 4 2 2" xfId="16162"/>
    <cellStyle name="Обычный 4 2 2 6 4 3" xfId="11938"/>
    <cellStyle name="Обычный 4 2 2 6 5" xfId="4898"/>
    <cellStyle name="Обычный 4 2 2 6 5 2" xfId="13346"/>
    <cellStyle name="Обычный 4 2 2 6 6" xfId="9122"/>
    <cellStyle name="Обычный 4 2 2 7" xfId="1025"/>
    <cellStyle name="Обычный 4 2 2 7 2" xfId="2434"/>
    <cellStyle name="Обычный 4 2 2 7 2 2" xfId="6658"/>
    <cellStyle name="Обычный 4 2 2 7 2 2 2" xfId="15106"/>
    <cellStyle name="Обычный 4 2 2 7 2 3" xfId="10882"/>
    <cellStyle name="Обычный 4 2 2 7 3" xfId="3842"/>
    <cellStyle name="Обычный 4 2 2 7 3 2" xfId="8066"/>
    <cellStyle name="Обычный 4 2 2 7 3 2 2" xfId="16514"/>
    <cellStyle name="Обычный 4 2 2 7 3 3" xfId="12290"/>
    <cellStyle name="Обычный 4 2 2 7 4" xfId="5250"/>
    <cellStyle name="Обычный 4 2 2 7 4 2" xfId="13698"/>
    <cellStyle name="Обычный 4 2 2 7 5" xfId="9474"/>
    <cellStyle name="Обычный 4 2 2 8" xfId="1730"/>
    <cellStyle name="Обычный 4 2 2 8 2" xfId="5954"/>
    <cellStyle name="Обычный 4 2 2 8 2 2" xfId="14402"/>
    <cellStyle name="Обычный 4 2 2 8 3" xfId="10178"/>
    <cellStyle name="Обычный 4 2 2 9" xfId="3138"/>
    <cellStyle name="Обычный 4 2 2 9 2" xfId="7362"/>
    <cellStyle name="Обычный 4 2 2 9 2 2" xfId="15810"/>
    <cellStyle name="Обычный 4 2 2 9 3" xfId="11586"/>
    <cellStyle name="Обычный 4 2 2_Отчет за 2015 год" xfId="258"/>
    <cellStyle name="Обычный 4 2 3" xfId="259"/>
    <cellStyle name="Обычный 4 2 3 10" xfId="8786"/>
    <cellStyle name="Обычный 4 2 3 2" xfId="260"/>
    <cellStyle name="Обычный 4 2 3 2 2" xfId="261"/>
    <cellStyle name="Обычный 4 2 3 2 2 2" xfId="262"/>
    <cellStyle name="Обычный 4 2 3 2 2 2 2" xfId="665"/>
    <cellStyle name="Обычный 4 2 3 2 2 2 2 2" xfId="1396"/>
    <cellStyle name="Обычный 4 2 3 2 2 2 2 2 2" xfId="2805"/>
    <cellStyle name="Обычный 4 2 3 2 2 2 2 2 2 2" xfId="7029"/>
    <cellStyle name="Обычный 4 2 3 2 2 2 2 2 2 2 2" xfId="15477"/>
    <cellStyle name="Обычный 4 2 3 2 2 2 2 2 2 3" xfId="11253"/>
    <cellStyle name="Обычный 4 2 3 2 2 2 2 2 3" xfId="4213"/>
    <cellStyle name="Обычный 4 2 3 2 2 2 2 2 3 2" xfId="8437"/>
    <cellStyle name="Обычный 4 2 3 2 2 2 2 2 3 2 2" xfId="16885"/>
    <cellStyle name="Обычный 4 2 3 2 2 2 2 2 3 3" xfId="12661"/>
    <cellStyle name="Обычный 4 2 3 2 2 2 2 2 4" xfId="5621"/>
    <cellStyle name="Обычный 4 2 3 2 2 2 2 2 4 2" xfId="14069"/>
    <cellStyle name="Обычный 4 2 3 2 2 2 2 2 5" xfId="9845"/>
    <cellStyle name="Обычный 4 2 3 2 2 2 2 3" xfId="2101"/>
    <cellStyle name="Обычный 4 2 3 2 2 2 2 3 2" xfId="6325"/>
    <cellStyle name="Обычный 4 2 3 2 2 2 2 3 2 2" xfId="14773"/>
    <cellStyle name="Обычный 4 2 3 2 2 2 2 3 3" xfId="10549"/>
    <cellStyle name="Обычный 4 2 3 2 2 2 2 4" xfId="3509"/>
    <cellStyle name="Обычный 4 2 3 2 2 2 2 4 2" xfId="7733"/>
    <cellStyle name="Обычный 4 2 3 2 2 2 2 4 2 2" xfId="16181"/>
    <cellStyle name="Обычный 4 2 3 2 2 2 2 4 3" xfId="11957"/>
    <cellStyle name="Обычный 4 2 3 2 2 2 2 5" xfId="4917"/>
    <cellStyle name="Обычный 4 2 3 2 2 2 2 5 2" xfId="13365"/>
    <cellStyle name="Обычный 4 2 3 2 2 2 2 6" xfId="9141"/>
    <cellStyle name="Обычный 4 2 3 2 2 2 3" xfId="1044"/>
    <cellStyle name="Обычный 4 2 3 2 2 2 3 2" xfId="2453"/>
    <cellStyle name="Обычный 4 2 3 2 2 2 3 2 2" xfId="6677"/>
    <cellStyle name="Обычный 4 2 3 2 2 2 3 2 2 2" xfId="15125"/>
    <cellStyle name="Обычный 4 2 3 2 2 2 3 2 3" xfId="10901"/>
    <cellStyle name="Обычный 4 2 3 2 2 2 3 3" xfId="3861"/>
    <cellStyle name="Обычный 4 2 3 2 2 2 3 3 2" xfId="8085"/>
    <cellStyle name="Обычный 4 2 3 2 2 2 3 3 2 2" xfId="16533"/>
    <cellStyle name="Обычный 4 2 3 2 2 2 3 3 3" xfId="12309"/>
    <cellStyle name="Обычный 4 2 3 2 2 2 3 4" xfId="5269"/>
    <cellStyle name="Обычный 4 2 3 2 2 2 3 4 2" xfId="13717"/>
    <cellStyle name="Обычный 4 2 3 2 2 2 3 5" xfId="9493"/>
    <cellStyle name="Обычный 4 2 3 2 2 2 4" xfId="1749"/>
    <cellStyle name="Обычный 4 2 3 2 2 2 4 2" xfId="5973"/>
    <cellStyle name="Обычный 4 2 3 2 2 2 4 2 2" xfId="14421"/>
    <cellStyle name="Обычный 4 2 3 2 2 2 4 3" xfId="10197"/>
    <cellStyle name="Обычный 4 2 3 2 2 2 5" xfId="3157"/>
    <cellStyle name="Обычный 4 2 3 2 2 2 5 2" xfId="7381"/>
    <cellStyle name="Обычный 4 2 3 2 2 2 5 2 2" xfId="15829"/>
    <cellStyle name="Обычный 4 2 3 2 2 2 5 3" xfId="11605"/>
    <cellStyle name="Обычный 4 2 3 2 2 2 6" xfId="4565"/>
    <cellStyle name="Обычный 4 2 3 2 2 2 6 2" xfId="13013"/>
    <cellStyle name="Обычный 4 2 3 2 2 2 7" xfId="8789"/>
    <cellStyle name="Обычный 4 2 3 2 2 3" xfId="664"/>
    <cellStyle name="Обычный 4 2 3 2 2 3 2" xfId="1395"/>
    <cellStyle name="Обычный 4 2 3 2 2 3 2 2" xfId="2804"/>
    <cellStyle name="Обычный 4 2 3 2 2 3 2 2 2" xfId="7028"/>
    <cellStyle name="Обычный 4 2 3 2 2 3 2 2 2 2" xfId="15476"/>
    <cellStyle name="Обычный 4 2 3 2 2 3 2 2 3" xfId="11252"/>
    <cellStyle name="Обычный 4 2 3 2 2 3 2 3" xfId="4212"/>
    <cellStyle name="Обычный 4 2 3 2 2 3 2 3 2" xfId="8436"/>
    <cellStyle name="Обычный 4 2 3 2 2 3 2 3 2 2" xfId="16884"/>
    <cellStyle name="Обычный 4 2 3 2 2 3 2 3 3" xfId="12660"/>
    <cellStyle name="Обычный 4 2 3 2 2 3 2 4" xfId="5620"/>
    <cellStyle name="Обычный 4 2 3 2 2 3 2 4 2" xfId="14068"/>
    <cellStyle name="Обычный 4 2 3 2 2 3 2 5" xfId="9844"/>
    <cellStyle name="Обычный 4 2 3 2 2 3 3" xfId="2100"/>
    <cellStyle name="Обычный 4 2 3 2 2 3 3 2" xfId="6324"/>
    <cellStyle name="Обычный 4 2 3 2 2 3 3 2 2" xfId="14772"/>
    <cellStyle name="Обычный 4 2 3 2 2 3 3 3" xfId="10548"/>
    <cellStyle name="Обычный 4 2 3 2 2 3 4" xfId="3508"/>
    <cellStyle name="Обычный 4 2 3 2 2 3 4 2" xfId="7732"/>
    <cellStyle name="Обычный 4 2 3 2 2 3 4 2 2" xfId="16180"/>
    <cellStyle name="Обычный 4 2 3 2 2 3 4 3" xfId="11956"/>
    <cellStyle name="Обычный 4 2 3 2 2 3 5" xfId="4916"/>
    <cellStyle name="Обычный 4 2 3 2 2 3 5 2" xfId="13364"/>
    <cellStyle name="Обычный 4 2 3 2 2 3 6" xfId="9140"/>
    <cellStyle name="Обычный 4 2 3 2 2 4" xfId="1043"/>
    <cellStyle name="Обычный 4 2 3 2 2 4 2" xfId="2452"/>
    <cellStyle name="Обычный 4 2 3 2 2 4 2 2" xfId="6676"/>
    <cellStyle name="Обычный 4 2 3 2 2 4 2 2 2" xfId="15124"/>
    <cellStyle name="Обычный 4 2 3 2 2 4 2 3" xfId="10900"/>
    <cellStyle name="Обычный 4 2 3 2 2 4 3" xfId="3860"/>
    <cellStyle name="Обычный 4 2 3 2 2 4 3 2" xfId="8084"/>
    <cellStyle name="Обычный 4 2 3 2 2 4 3 2 2" xfId="16532"/>
    <cellStyle name="Обычный 4 2 3 2 2 4 3 3" xfId="12308"/>
    <cellStyle name="Обычный 4 2 3 2 2 4 4" xfId="5268"/>
    <cellStyle name="Обычный 4 2 3 2 2 4 4 2" xfId="13716"/>
    <cellStyle name="Обычный 4 2 3 2 2 4 5" xfId="9492"/>
    <cellStyle name="Обычный 4 2 3 2 2 5" xfId="1748"/>
    <cellStyle name="Обычный 4 2 3 2 2 5 2" xfId="5972"/>
    <cellStyle name="Обычный 4 2 3 2 2 5 2 2" xfId="14420"/>
    <cellStyle name="Обычный 4 2 3 2 2 5 3" xfId="10196"/>
    <cellStyle name="Обычный 4 2 3 2 2 6" xfId="3156"/>
    <cellStyle name="Обычный 4 2 3 2 2 6 2" xfId="7380"/>
    <cellStyle name="Обычный 4 2 3 2 2 6 2 2" xfId="15828"/>
    <cellStyle name="Обычный 4 2 3 2 2 6 3" xfId="11604"/>
    <cellStyle name="Обычный 4 2 3 2 2 7" xfId="4564"/>
    <cellStyle name="Обычный 4 2 3 2 2 7 2" xfId="13012"/>
    <cellStyle name="Обычный 4 2 3 2 2 8" xfId="8788"/>
    <cellStyle name="Обычный 4 2 3 2 3" xfId="263"/>
    <cellStyle name="Обычный 4 2 3 2 3 2" xfId="666"/>
    <cellStyle name="Обычный 4 2 3 2 3 2 2" xfId="1397"/>
    <cellStyle name="Обычный 4 2 3 2 3 2 2 2" xfId="2806"/>
    <cellStyle name="Обычный 4 2 3 2 3 2 2 2 2" xfId="7030"/>
    <cellStyle name="Обычный 4 2 3 2 3 2 2 2 2 2" xfId="15478"/>
    <cellStyle name="Обычный 4 2 3 2 3 2 2 2 3" xfId="11254"/>
    <cellStyle name="Обычный 4 2 3 2 3 2 2 3" xfId="4214"/>
    <cellStyle name="Обычный 4 2 3 2 3 2 2 3 2" xfId="8438"/>
    <cellStyle name="Обычный 4 2 3 2 3 2 2 3 2 2" xfId="16886"/>
    <cellStyle name="Обычный 4 2 3 2 3 2 2 3 3" xfId="12662"/>
    <cellStyle name="Обычный 4 2 3 2 3 2 2 4" xfId="5622"/>
    <cellStyle name="Обычный 4 2 3 2 3 2 2 4 2" xfId="14070"/>
    <cellStyle name="Обычный 4 2 3 2 3 2 2 5" xfId="9846"/>
    <cellStyle name="Обычный 4 2 3 2 3 2 3" xfId="2102"/>
    <cellStyle name="Обычный 4 2 3 2 3 2 3 2" xfId="6326"/>
    <cellStyle name="Обычный 4 2 3 2 3 2 3 2 2" xfId="14774"/>
    <cellStyle name="Обычный 4 2 3 2 3 2 3 3" xfId="10550"/>
    <cellStyle name="Обычный 4 2 3 2 3 2 4" xfId="3510"/>
    <cellStyle name="Обычный 4 2 3 2 3 2 4 2" xfId="7734"/>
    <cellStyle name="Обычный 4 2 3 2 3 2 4 2 2" xfId="16182"/>
    <cellStyle name="Обычный 4 2 3 2 3 2 4 3" xfId="11958"/>
    <cellStyle name="Обычный 4 2 3 2 3 2 5" xfId="4918"/>
    <cellStyle name="Обычный 4 2 3 2 3 2 5 2" xfId="13366"/>
    <cellStyle name="Обычный 4 2 3 2 3 2 6" xfId="9142"/>
    <cellStyle name="Обычный 4 2 3 2 3 3" xfId="1045"/>
    <cellStyle name="Обычный 4 2 3 2 3 3 2" xfId="2454"/>
    <cellStyle name="Обычный 4 2 3 2 3 3 2 2" xfId="6678"/>
    <cellStyle name="Обычный 4 2 3 2 3 3 2 2 2" xfId="15126"/>
    <cellStyle name="Обычный 4 2 3 2 3 3 2 3" xfId="10902"/>
    <cellStyle name="Обычный 4 2 3 2 3 3 3" xfId="3862"/>
    <cellStyle name="Обычный 4 2 3 2 3 3 3 2" xfId="8086"/>
    <cellStyle name="Обычный 4 2 3 2 3 3 3 2 2" xfId="16534"/>
    <cellStyle name="Обычный 4 2 3 2 3 3 3 3" xfId="12310"/>
    <cellStyle name="Обычный 4 2 3 2 3 3 4" xfId="5270"/>
    <cellStyle name="Обычный 4 2 3 2 3 3 4 2" xfId="13718"/>
    <cellStyle name="Обычный 4 2 3 2 3 3 5" xfId="9494"/>
    <cellStyle name="Обычный 4 2 3 2 3 4" xfId="1750"/>
    <cellStyle name="Обычный 4 2 3 2 3 4 2" xfId="5974"/>
    <cellStyle name="Обычный 4 2 3 2 3 4 2 2" xfId="14422"/>
    <cellStyle name="Обычный 4 2 3 2 3 4 3" xfId="10198"/>
    <cellStyle name="Обычный 4 2 3 2 3 5" xfId="3158"/>
    <cellStyle name="Обычный 4 2 3 2 3 5 2" xfId="7382"/>
    <cellStyle name="Обычный 4 2 3 2 3 5 2 2" xfId="15830"/>
    <cellStyle name="Обычный 4 2 3 2 3 5 3" xfId="11606"/>
    <cellStyle name="Обычный 4 2 3 2 3 6" xfId="4566"/>
    <cellStyle name="Обычный 4 2 3 2 3 6 2" xfId="13014"/>
    <cellStyle name="Обычный 4 2 3 2 3 7" xfId="8790"/>
    <cellStyle name="Обычный 4 2 3 2 4" xfId="663"/>
    <cellStyle name="Обычный 4 2 3 2 4 2" xfId="1394"/>
    <cellStyle name="Обычный 4 2 3 2 4 2 2" xfId="2803"/>
    <cellStyle name="Обычный 4 2 3 2 4 2 2 2" xfId="7027"/>
    <cellStyle name="Обычный 4 2 3 2 4 2 2 2 2" xfId="15475"/>
    <cellStyle name="Обычный 4 2 3 2 4 2 2 3" xfId="11251"/>
    <cellStyle name="Обычный 4 2 3 2 4 2 3" xfId="4211"/>
    <cellStyle name="Обычный 4 2 3 2 4 2 3 2" xfId="8435"/>
    <cellStyle name="Обычный 4 2 3 2 4 2 3 2 2" xfId="16883"/>
    <cellStyle name="Обычный 4 2 3 2 4 2 3 3" xfId="12659"/>
    <cellStyle name="Обычный 4 2 3 2 4 2 4" xfId="5619"/>
    <cellStyle name="Обычный 4 2 3 2 4 2 4 2" xfId="14067"/>
    <cellStyle name="Обычный 4 2 3 2 4 2 5" xfId="9843"/>
    <cellStyle name="Обычный 4 2 3 2 4 3" xfId="2099"/>
    <cellStyle name="Обычный 4 2 3 2 4 3 2" xfId="6323"/>
    <cellStyle name="Обычный 4 2 3 2 4 3 2 2" xfId="14771"/>
    <cellStyle name="Обычный 4 2 3 2 4 3 3" xfId="10547"/>
    <cellStyle name="Обычный 4 2 3 2 4 4" xfId="3507"/>
    <cellStyle name="Обычный 4 2 3 2 4 4 2" xfId="7731"/>
    <cellStyle name="Обычный 4 2 3 2 4 4 2 2" xfId="16179"/>
    <cellStyle name="Обычный 4 2 3 2 4 4 3" xfId="11955"/>
    <cellStyle name="Обычный 4 2 3 2 4 5" xfId="4915"/>
    <cellStyle name="Обычный 4 2 3 2 4 5 2" xfId="13363"/>
    <cellStyle name="Обычный 4 2 3 2 4 6" xfId="9139"/>
    <cellStyle name="Обычный 4 2 3 2 5" xfId="1042"/>
    <cellStyle name="Обычный 4 2 3 2 5 2" xfId="2451"/>
    <cellStyle name="Обычный 4 2 3 2 5 2 2" xfId="6675"/>
    <cellStyle name="Обычный 4 2 3 2 5 2 2 2" xfId="15123"/>
    <cellStyle name="Обычный 4 2 3 2 5 2 3" xfId="10899"/>
    <cellStyle name="Обычный 4 2 3 2 5 3" xfId="3859"/>
    <cellStyle name="Обычный 4 2 3 2 5 3 2" xfId="8083"/>
    <cellStyle name="Обычный 4 2 3 2 5 3 2 2" xfId="16531"/>
    <cellStyle name="Обычный 4 2 3 2 5 3 3" xfId="12307"/>
    <cellStyle name="Обычный 4 2 3 2 5 4" xfId="5267"/>
    <cellStyle name="Обычный 4 2 3 2 5 4 2" xfId="13715"/>
    <cellStyle name="Обычный 4 2 3 2 5 5" xfId="9491"/>
    <cellStyle name="Обычный 4 2 3 2 6" xfId="1747"/>
    <cellStyle name="Обычный 4 2 3 2 6 2" xfId="5971"/>
    <cellStyle name="Обычный 4 2 3 2 6 2 2" xfId="14419"/>
    <cellStyle name="Обычный 4 2 3 2 6 3" xfId="10195"/>
    <cellStyle name="Обычный 4 2 3 2 7" xfId="3155"/>
    <cellStyle name="Обычный 4 2 3 2 7 2" xfId="7379"/>
    <cellStyle name="Обычный 4 2 3 2 7 2 2" xfId="15827"/>
    <cellStyle name="Обычный 4 2 3 2 7 3" xfId="11603"/>
    <cellStyle name="Обычный 4 2 3 2 8" xfId="4563"/>
    <cellStyle name="Обычный 4 2 3 2 8 2" xfId="13011"/>
    <cellStyle name="Обычный 4 2 3 2 9" xfId="8787"/>
    <cellStyle name="Обычный 4 2 3 3" xfId="264"/>
    <cellStyle name="Обычный 4 2 3 3 2" xfId="265"/>
    <cellStyle name="Обычный 4 2 3 3 2 2" xfId="668"/>
    <cellStyle name="Обычный 4 2 3 3 2 2 2" xfId="1399"/>
    <cellStyle name="Обычный 4 2 3 3 2 2 2 2" xfId="2808"/>
    <cellStyle name="Обычный 4 2 3 3 2 2 2 2 2" xfId="7032"/>
    <cellStyle name="Обычный 4 2 3 3 2 2 2 2 2 2" xfId="15480"/>
    <cellStyle name="Обычный 4 2 3 3 2 2 2 2 3" xfId="11256"/>
    <cellStyle name="Обычный 4 2 3 3 2 2 2 3" xfId="4216"/>
    <cellStyle name="Обычный 4 2 3 3 2 2 2 3 2" xfId="8440"/>
    <cellStyle name="Обычный 4 2 3 3 2 2 2 3 2 2" xfId="16888"/>
    <cellStyle name="Обычный 4 2 3 3 2 2 2 3 3" xfId="12664"/>
    <cellStyle name="Обычный 4 2 3 3 2 2 2 4" xfId="5624"/>
    <cellStyle name="Обычный 4 2 3 3 2 2 2 4 2" xfId="14072"/>
    <cellStyle name="Обычный 4 2 3 3 2 2 2 5" xfId="9848"/>
    <cellStyle name="Обычный 4 2 3 3 2 2 3" xfId="2104"/>
    <cellStyle name="Обычный 4 2 3 3 2 2 3 2" xfId="6328"/>
    <cellStyle name="Обычный 4 2 3 3 2 2 3 2 2" xfId="14776"/>
    <cellStyle name="Обычный 4 2 3 3 2 2 3 3" xfId="10552"/>
    <cellStyle name="Обычный 4 2 3 3 2 2 4" xfId="3512"/>
    <cellStyle name="Обычный 4 2 3 3 2 2 4 2" xfId="7736"/>
    <cellStyle name="Обычный 4 2 3 3 2 2 4 2 2" xfId="16184"/>
    <cellStyle name="Обычный 4 2 3 3 2 2 4 3" xfId="11960"/>
    <cellStyle name="Обычный 4 2 3 3 2 2 5" xfId="4920"/>
    <cellStyle name="Обычный 4 2 3 3 2 2 5 2" xfId="13368"/>
    <cellStyle name="Обычный 4 2 3 3 2 2 6" xfId="9144"/>
    <cellStyle name="Обычный 4 2 3 3 2 3" xfId="1047"/>
    <cellStyle name="Обычный 4 2 3 3 2 3 2" xfId="2456"/>
    <cellStyle name="Обычный 4 2 3 3 2 3 2 2" xfId="6680"/>
    <cellStyle name="Обычный 4 2 3 3 2 3 2 2 2" xfId="15128"/>
    <cellStyle name="Обычный 4 2 3 3 2 3 2 3" xfId="10904"/>
    <cellStyle name="Обычный 4 2 3 3 2 3 3" xfId="3864"/>
    <cellStyle name="Обычный 4 2 3 3 2 3 3 2" xfId="8088"/>
    <cellStyle name="Обычный 4 2 3 3 2 3 3 2 2" xfId="16536"/>
    <cellStyle name="Обычный 4 2 3 3 2 3 3 3" xfId="12312"/>
    <cellStyle name="Обычный 4 2 3 3 2 3 4" xfId="5272"/>
    <cellStyle name="Обычный 4 2 3 3 2 3 4 2" xfId="13720"/>
    <cellStyle name="Обычный 4 2 3 3 2 3 5" xfId="9496"/>
    <cellStyle name="Обычный 4 2 3 3 2 4" xfId="1752"/>
    <cellStyle name="Обычный 4 2 3 3 2 4 2" xfId="5976"/>
    <cellStyle name="Обычный 4 2 3 3 2 4 2 2" xfId="14424"/>
    <cellStyle name="Обычный 4 2 3 3 2 4 3" xfId="10200"/>
    <cellStyle name="Обычный 4 2 3 3 2 5" xfId="3160"/>
    <cellStyle name="Обычный 4 2 3 3 2 5 2" xfId="7384"/>
    <cellStyle name="Обычный 4 2 3 3 2 5 2 2" xfId="15832"/>
    <cellStyle name="Обычный 4 2 3 3 2 5 3" xfId="11608"/>
    <cellStyle name="Обычный 4 2 3 3 2 6" xfId="4568"/>
    <cellStyle name="Обычный 4 2 3 3 2 6 2" xfId="13016"/>
    <cellStyle name="Обычный 4 2 3 3 2 7" xfId="8792"/>
    <cellStyle name="Обычный 4 2 3 3 3" xfId="667"/>
    <cellStyle name="Обычный 4 2 3 3 3 2" xfId="1398"/>
    <cellStyle name="Обычный 4 2 3 3 3 2 2" xfId="2807"/>
    <cellStyle name="Обычный 4 2 3 3 3 2 2 2" xfId="7031"/>
    <cellStyle name="Обычный 4 2 3 3 3 2 2 2 2" xfId="15479"/>
    <cellStyle name="Обычный 4 2 3 3 3 2 2 3" xfId="11255"/>
    <cellStyle name="Обычный 4 2 3 3 3 2 3" xfId="4215"/>
    <cellStyle name="Обычный 4 2 3 3 3 2 3 2" xfId="8439"/>
    <cellStyle name="Обычный 4 2 3 3 3 2 3 2 2" xfId="16887"/>
    <cellStyle name="Обычный 4 2 3 3 3 2 3 3" xfId="12663"/>
    <cellStyle name="Обычный 4 2 3 3 3 2 4" xfId="5623"/>
    <cellStyle name="Обычный 4 2 3 3 3 2 4 2" xfId="14071"/>
    <cellStyle name="Обычный 4 2 3 3 3 2 5" xfId="9847"/>
    <cellStyle name="Обычный 4 2 3 3 3 3" xfId="2103"/>
    <cellStyle name="Обычный 4 2 3 3 3 3 2" xfId="6327"/>
    <cellStyle name="Обычный 4 2 3 3 3 3 2 2" xfId="14775"/>
    <cellStyle name="Обычный 4 2 3 3 3 3 3" xfId="10551"/>
    <cellStyle name="Обычный 4 2 3 3 3 4" xfId="3511"/>
    <cellStyle name="Обычный 4 2 3 3 3 4 2" xfId="7735"/>
    <cellStyle name="Обычный 4 2 3 3 3 4 2 2" xfId="16183"/>
    <cellStyle name="Обычный 4 2 3 3 3 4 3" xfId="11959"/>
    <cellStyle name="Обычный 4 2 3 3 3 5" xfId="4919"/>
    <cellStyle name="Обычный 4 2 3 3 3 5 2" xfId="13367"/>
    <cellStyle name="Обычный 4 2 3 3 3 6" xfId="9143"/>
    <cellStyle name="Обычный 4 2 3 3 4" xfId="1046"/>
    <cellStyle name="Обычный 4 2 3 3 4 2" xfId="2455"/>
    <cellStyle name="Обычный 4 2 3 3 4 2 2" xfId="6679"/>
    <cellStyle name="Обычный 4 2 3 3 4 2 2 2" xfId="15127"/>
    <cellStyle name="Обычный 4 2 3 3 4 2 3" xfId="10903"/>
    <cellStyle name="Обычный 4 2 3 3 4 3" xfId="3863"/>
    <cellStyle name="Обычный 4 2 3 3 4 3 2" xfId="8087"/>
    <cellStyle name="Обычный 4 2 3 3 4 3 2 2" xfId="16535"/>
    <cellStyle name="Обычный 4 2 3 3 4 3 3" xfId="12311"/>
    <cellStyle name="Обычный 4 2 3 3 4 4" xfId="5271"/>
    <cellStyle name="Обычный 4 2 3 3 4 4 2" xfId="13719"/>
    <cellStyle name="Обычный 4 2 3 3 4 5" xfId="9495"/>
    <cellStyle name="Обычный 4 2 3 3 5" xfId="1751"/>
    <cellStyle name="Обычный 4 2 3 3 5 2" xfId="5975"/>
    <cellStyle name="Обычный 4 2 3 3 5 2 2" xfId="14423"/>
    <cellStyle name="Обычный 4 2 3 3 5 3" xfId="10199"/>
    <cellStyle name="Обычный 4 2 3 3 6" xfId="3159"/>
    <cellStyle name="Обычный 4 2 3 3 6 2" xfId="7383"/>
    <cellStyle name="Обычный 4 2 3 3 6 2 2" xfId="15831"/>
    <cellStyle name="Обычный 4 2 3 3 6 3" xfId="11607"/>
    <cellStyle name="Обычный 4 2 3 3 7" xfId="4567"/>
    <cellStyle name="Обычный 4 2 3 3 7 2" xfId="13015"/>
    <cellStyle name="Обычный 4 2 3 3 8" xfId="8791"/>
    <cellStyle name="Обычный 4 2 3 4" xfId="266"/>
    <cellStyle name="Обычный 4 2 3 4 2" xfId="669"/>
    <cellStyle name="Обычный 4 2 3 4 2 2" xfId="1400"/>
    <cellStyle name="Обычный 4 2 3 4 2 2 2" xfId="2809"/>
    <cellStyle name="Обычный 4 2 3 4 2 2 2 2" xfId="7033"/>
    <cellStyle name="Обычный 4 2 3 4 2 2 2 2 2" xfId="15481"/>
    <cellStyle name="Обычный 4 2 3 4 2 2 2 3" xfId="11257"/>
    <cellStyle name="Обычный 4 2 3 4 2 2 3" xfId="4217"/>
    <cellStyle name="Обычный 4 2 3 4 2 2 3 2" xfId="8441"/>
    <cellStyle name="Обычный 4 2 3 4 2 2 3 2 2" xfId="16889"/>
    <cellStyle name="Обычный 4 2 3 4 2 2 3 3" xfId="12665"/>
    <cellStyle name="Обычный 4 2 3 4 2 2 4" xfId="5625"/>
    <cellStyle name="Обычный 4 2 3 4 2 2 4 2" xfId="14073"/>
    <cellStyle name="Обычный 4 2 3 4 2 2 5" xfId="9849"/>
    <cellStyle name="Обычный 4 2 3 4 2 3" xfId="2105"/>
    <cellStyle name="Обычный 4 2 3 4 2 3 2" xfId="6329"/>
    <cellStyle name="Обычный 4 2 3 4 2 3 2 2" xfId="14777"/>
    <cellStyle name="Обычный 4 2 3 4 2 3 3" xfId="10553"/>
    <cellStyle name="Обычный 4 2 3 4 2 4" xfId="3513"/>
    <cellStyle name="Обычный 4 2 3 4 2 4 2" xfId="7737"/>
    <cellStyle name="Обычный 4 2 3 4 2 4 2 2" xfId="16185"/>
    <cellStyle name="Обычный 4 2 3 4 2 4 3" xfId="11961"/>
    <cellStyle name="Обычный 4 2 3 4 2 5" xfId="4921"/>
    <cellStyle name="Обычный 4 2 3 4 2 5 2" xfId="13369"/>
    <cellStyle name="Обычный 4 2 3 4 2 6" xfId="9145"/>
    <cellStyle name="Обычный 4 2 3 4 3" xfId="1048"/>
    <cellStyle name="Обычный 4 2 3 4 3 2" xfId="2457"/>
    <cellStyle name="Обычный 4 2 3 4 3 2 2" xfId="6681"/>
    <cellStyle name="Обычный 4 2 3 4 3 2 2 2" xfId="15129"/>
    <cellStyle name="Обычный 4 2 3 4 3 2 3" xfId="10905"/>
    <cellStyle name="Обычный 4 2 3 4 3 3" xfId="3865"/>
    <cellStyle name="Обычный 4 2 3 4 3 3 2" xfId="8089"/>
    <cellStyle name="Обычный 4 2 3 4 3 3 2 2" xfId="16537"/>
    <cellStyle name="Обычный 4 2 3 4 3 3 3" xfId="12313"/>
    <cellStyle name="Обычный 4 2 3 4 3 4" xfId="5273"/>
    <cellStyle name="Обычный 4 2 3 4 3 4 2" xfId="13721"/>
    <cellStyle name="Обычный 4 2 3 4 3 5" xfId="9497"/>
    <cellStyle name="Обычный 4 2 3 4 4" xfId="1753"/>
    <cellStyle name="Обычный 4 2 3 4 4 2" xfId="5977"/>
    <cellStyle name="Обычный 4 2 3 4 4 2 2" xfId="14425"/>
    <cellStyle name="Обычный 4 2 3 4 4 3" xfId="10201"/>
    <cellStyle name="Обычный 4 2 3 4 5" xfId="3161"/>
    <cellStyle name="Обычный 4 2 3 4 5 2" xfId="7385"/>
    <cellStyle name="Обычный 4 2 3 4 5 2 2" xfId="15833"/>
    <cellStyle name="Обычный 4 2 3 4 5 3" xfId="11609"/>
    <cellStyle name="Обычный 4 2 3 4 6" xfId="4569"/>
    <cellStyle name="Обычный 4 2 3 4 6 2" xfId="13017"/>
    <cellStyle name="Обычный 4 2 3 4 7" xfId="8793"/>
    <cellStyle name="Обычный 4 2 3 5" xfId="662"/>
    <cellStyle name="Обычный 4 2 3 5 2" xfId="1393"/>
    <cellStyle name="Обычный 4 2 3 5 2 2" xfId="2802"/>
    <cellStyle name="Обычный 4 2 3 5 2 2 2" xfId="7026"/>
    <cellStyle name="Обычный 4 2 3 5 2 2 2 2" xfId="15474"/>
    <cellStyle name="Обычный 4 2 3 5 2 2 3" xfId="11250"/>
    <cellStyle name="Обычный 4 2 3 5 2 3" xfId="4210"/>
    <cellStyle name="Обычный 4 2 3 5 2 3 2" xfId="8434"/>
    <cellStyle name="Обычный 4 2 3 5 2 3 2 2" xfId="16882"/>
    <cellStyle name="Обычный 4 2 3 5 2 3 3" xfId="12658"/>
    <cellStyle name="Обычный 4 2 3 5 2 4" xfId="5618"/>
    <cellStyle name="Обычный 4 2 3 5 2 4 2" xfId="14066"/>
    <cellStyle name="Обычный 4 2 3 5 2 5" xfId="9842"/>
    <cellStyle name="Обычный 4 2 3 5 3" xfId="2098"/>
    <cellStyle name="Обычный 4 2 3 5 3 2" xfId="6322"/>
    <cellStyle name="Обычный 4 2 3 5 3 2 2" xfId="14770"/>
    <cellStyle name="Обычный 4 2 3 5 3 3" xfId="10546"/>
    <cellStyle name="Обычный 4 2 3 5 4" xfId="3506"/>
    <cellStyle name="Обычный 4 2 3 5 4 2" xfId="7730"/>
    <cellStyle name="Обычный 4 2 3 5 4 2 2" xfId="16178"/>
    <cellStyle name="Обычный 4 2 3 5 4 3" xfId="11954"/>
    <cellStyle name="Обычный 4 2 3 5 5" xfId="4914"/>
    <cellStyle name="Обычный 4 2 3 5 5 2" xfId="13362"/>
    <cellStyle name="Обычный 4 2 3 5 6" xfId="9138"/>
    <cellStyle name="Обычный 4 2 3 6" xfId="1041"/>
    <cellStyle name="Обычный 4 2 3 6 2" xfId="2450"/>
    <cellStyle name="Обычный 4 2 3 6 2 2" xfId="6674"/>
    <cellStyle name="Обычный 4 2 3 6 2 2 2" xfId="15122"/>
    <cellStyle name="Обычный 4 2 3 6 2 3" xfId="10898"/>
    <cellStyle name="Обычный 4 2 3 6 3" xfId="3858"/>
    <cellStyle name="Обычный 4 2 3 6 3 2" xfId="8082"/>
    <cellStyle name="Обычный 4 2 3 6 3 2 2" xfId="16530"/>
    <cellStyle name="Обычный 4 2 3 6 3 3" xfId="12306"/>
    <cellStyle name="Обычный 4 2 3 6 4" xfId="5266"/>
    <cellStyle name="Обычный 4 2 3 6 4 2" xfId="13714"/>
    <cellStyle name="Обычный 4 2 3 6 5" xfId="9490"/>
    <cellStyle name="Обычный 4 2 3 7" xfId="1746"/>
    <cellStyle name="Обычный 4 2 3 7 2" xfId="5970"/>
    <cellStyle name="Обычный 4 2 3 7 2 2" xfId="14418"/>
    <cellStyle name="Обычный 4 2 3 7 3" xfId="10194"/>
    <cellStyle name="Обычный 4 2 3 8" xfId="3154"/>
    <cellStyle name="Обычный 4 2 3 8 2" xfId="7378"/>
    <cellStyle name="Обычный 4 2 3 8 2 2" xfId="15826"/>
    <cellStyle name="Обычный 4 2 3 8 3" xfId="11602"/>
    <cellStyle name="Обычный 4 2 3 9" xfId="4562"/>
    <cellStyle name="Обычный 4 2 3 9 2" xfId="13010"/>
    <cellStyle name="Обычный 4 2 4" xfId="267"/>
    <cellStyle name="Обычный 4 2 4 2" xfId="268"/>
    <cellStyle name="Обычный 4 2 4 2 2" xfId="269"/>
    <cellStyle name="Обычный 4 2 4 2 2 2" xfId="672"/>
    <cellStyle name="Обычный 4 2 4 2 2 2 2" xfId="1403"/>
    <cellStyle name="Обычный 4 2 4 2 2 2 2 2" xfId="2812"/>
    <cellStyle name="Обычный 4 2 4 2 2 2 2 2 2" xfId="7036"/>
    <cellStyle name="Обычный 4 2 4 2 2 2 2 2 2 2" xfId="15484"/>
    <cellStyle name="Обычный 4 2 4 2 2 2 2 2 3" xfId="11260"/>
    <cellStyle name="Обычный 4 2 4 2 2 2 2 3" xfId="4220"/>
    <cellStyle name="Обычный 4 2 4 2 2 2 2 3 2" xfId="8444"/>
    <cellStyle name="Обычный 4 2 4 2 2 2 2 3 2 2" xfId="16892"/>
    <cellStyle name="Обычный 4 2 4 2 2 2 2 3 3" xfId="12668"/>
    <cellStyle name="Обычный 4 2 4 2 2 2 2 4" xfId="5628"/>
    <cellStyle name="Обычный 4 2 4 2 2 2 2 4 2" xfId="14076"/>
    <cellStyle name="Обычный 4 2 4 2 2 2 2 5" xfId="9852"/>
    <cellStyle name="Обычный 4 2 4 2 2 2 3" xfId="2108"/>
    <cellStyle name="Обычный 4 2 4 2 2 2 3 2" xfId="6332"/>
    <cellStyle name="Обычный 4 2 4 2 2 2 3 2 2" xfId="14780"/>
    <cellStyle name="Обычный 4 2 4 2 2 2 3 3" xfId="10556"/>
    <cellStyle name="Обычный 4 2 4 2 2 2 4" xfId="3516"/>
    <cellStyle name="Обычный 4 2 4 2 2 2 4 2" xfId="7740"/>
    <cellStyle name="Обычный 4 2 4 2 2 2 4 2 2" xfId="16188"/>
    <cellStyle name="Обычный 4 2 4 2 2 2 4 3" xfId="11964"/>
    <cellStyle name="Обычный 4 2 4 2 2 2 5" xfId="4924"/>
    <cellStyle name="Обычный 4 2 4 2 2 2 5 2" xfId="13372"/>
    <cellStyle name="Обычный 4 2 4 2 2 2 6" xfId="9148"/>
    <cellStyle name="Обычный 4 2 4 2 2 3" xfId="1051"/>
    <cellStyle name="Обычный 4 2 4 2 2 3 2" xfId="2460"/>
    <cellStyle name="Обычный 4 2 4 2 2 3 2 2" xfId="6684"/>
    <cellStyle name="Обычный 4 2 4 2 2 3 2 2 2" xfId="15132"/>
    <cellStyle name="Обычный 4 2 4 2 2 3 2 3" xfId="10908"/>
    <cellStyle name="Обычный 4 2 4 2 2 3 3" xfId="3868"/>
    <cellStyle name="Обычный 4 2 4 2 2 3 3 2" xfId="8092"/>
    <cellStyle name="Обычный 4 2 4 2 2 3 3 2 2" xfId="16540"/>
    <cellStyle name="Обычный 4 2 4 2 2 3 3 3" xfId="12316"/>
    <cellStyle name="Обычный 4 2 4 2 2 3 4" xfId="5276"/>
    <cellStyle name="Обычный 4 2 4 2 2 3 4 2" xfId="13724"/>
    <cellStyle name="Обычный 4 2 4 2 2 3 5" xfId="9500"/>
    <cellStyle name="Обычный 4 2 4 2 2 4" xfId="1756"/>
    <cellStyle name="Обычный 4 2 4 2 2 4 2" xfId="5980"/>
    <cellStyle name="Обычный 4 2 4 2 2 4 2 2" xfId="14428"/>
    <cellStyle name="Обычный 4 2 4 2 2 4 3" xfId="10204"/>
    <cellStyle name="Обычный 4 2 4 2 2 5" xfId="3164"/>
    <cellStyle name="Обычный 4 2 4 2 2 5 2" xfId="7388"/>
    <cellStyle name="Обычный 4 2 4 2 2 5 2 2" xfId="15836"/>
    <cellStyle name="Обычный 4 2 4 2 2 5 3" xfId="11612"/>
    <cellStyle name="Обычный 4 2 4 2 2 6" xfId="4572"/>
    <cellStyle name="Обычный 4 2 4 2 2 6 2" xfId="13020"/>
    <cellStyle name="Обычный 4 2 4 2 2 7" xfId="8796"/>
    <cellStyle name="Обычный 4 2 4 2 3" xfId="671"/>
    <cellStyle name="Обычный 4 2 4 2 3 2" xfId="1402"/>
    <cellStyle name="Обычный 4 2 4 2 3 2 2" xfId="2811"/>
    <cellStyle name="Обычный 4 2 4 2 3 2 2 2" xfId="7035"/>
    <cellStyle name="Обычный 4 2 4 2 3 2 2 2 2" xfId="15483"/>
    <cellStyle name="Обычный 4 2 4 2 3 2 2 3" xfId="11259"/>
    <cellStyle name="Обычный 4 2 4 2 3 2 3" xfId="4219"/>
    <cellStyle name="Обычный 4 2 4 2 3 2 3 2" xfId="8443"/>
    <cellStyle name="Обычный 4 2 4 2 3 2 3 2 2" xfId="16891"/>
    <cellStyle name="Обычный 4 2 4 2 3 2 3 3" xfId="12667"/>
    <cellStyle name="Обычный 4 2 4 2 3 2 4" xfId="5627"/>
    <cellStyle name="Обычный 4 2 4 2 3 2 4 2" xfId="14075"/>
    <cellStyle name="Обычный 4 2 4 2 3 2 5" xfId="9851"/>
    <cellStyle name="Обычный 4 2 4 2 3 3" xfId="2107"/>
    <cellStyle name="Обычный 4 2 4 2 3 3 2" xfId="6331"/>
    <cellStyle name="Обычный 4 2 4 2 3 3 2 2" xfId="14779"/>
    <cellStyle name="Обычный 4 2 4 2 3 3 3" xfId="10555"/>
    <cellStyle name="Обычный 4 2 4 2 3 4" xfId="3515"/>
    <cellStyle name="Обычный 4 2 4 2 3 4 2" xfId="7739"/>
    <cellStyle name="Обычный 4 2 4 2 3 4 2 2" xfId="16187"/>
    <cellStyle name="Обычный 4 2 4 2 3 4 3" xfId="11963"/>
    <cellStyle name="Обычный 4 2 4 2 3 5" xfId="4923"/>
    <cellStyle name="Обычный 4 2 4 2 3 5 2" xfId="13371"/>
    <cellStyle name="Обычный 4 2 4 2 3 6" xfId="9147"/>
    <cellStyle name="Обычный 4 2 4 2 4" xfId="1050"/>
    <cellStyle name="Обычный 4 2 4 2 4 2" xfId="2459"/>
    <cellStyle name="Обычный 4 2 4 2 4 2 2" xfId="6683"/>
    <cellStyle name="Обычный 4 2 4 2 4 2 2 2" xfId="15131"/>
    <cellStyle name="Обычный 4 2 4 2 4 2 3" xfId="10907"/>
    <cellStyle name="Обычный 4 2 4 2 4 3" xfId="3867"/>
    <cellStyle name="Обычный 4 2 4 2 4 3 2" xfId="8091"/>
    <cellStyle name="Обычный 4 2 4 2 4 3 2 2" xfId="16539"/>
    <cellStyle name="Обычный 4 2 4 2 4 3 3" xfId="12315"/>
    <cellStyle name="Обычный 4 2 4 2 4 4" xfId="5275"/>
    <cellStyle name="Обычный 4 2 4 2 4 4 2" xfId="13723"/>
    <cellStyle name="Обычный 4 2 4 2 4 5" xfId="9499"/>
    <cellStyle name="Обычный 4 2 4 2 5" xfId="1755"/>
    <cellStyle name="Обычный 4 2 4 2 5 2" xfId="5979"/>
    <cellStyle name="Обычный 4 2 4 2 5 2 2" xfId="14427"/>
    <cellStyle name="Обычный 4 2 4 2 5 3" xfId="10203"/>
    <cellStyle name="Обычный 4 2 4 2 6" xfId="3163"/>
    <cellStyle name="Обычный 4 2 4 2 6 2" xfId="7387"/>
    <cellStyle name="Обычный 4 2 4 2 6 2 2" xfId="15835"/>
    <cellStyle name="Обычный 4 2 4 2 6 3" xfId="11611"/>
    <cellStyle name="Обычный 4 2 4 2 7" xfId="4571"/>
    <cellStyle name="Обычный 4 2 4 2 7 2" xfId="13019"/>
    <cellStyle name="Обычный 4 2 4 2 8" xfId="8795"/>
    <cellStyle name="Обычный 4 2 4 3" xfId="270"/>
    <cellStyle name="Обычный 4 2 4 3 2" xfId="673"/>
    <cellStyle name="Обычный 4 2 4 3 2 2" xfId="1404"/>
    <cellStyle name="Обычный 4 2 4 3 2 2 2" xfId="2813"/>
    <cellStyle name="Обычный 4 2 4 3 2 2 2 2" xfId="7037"/>
    <cellStyle name="Обычный 4 2 4 3 2 2 2 2 2" xfId="15485"/>
    <cellStyle name="Обычный 4 2 4 3 2 2 2 3" xfId="11261"/>
    <cellStyle name="Обычный 4 2 4 3 2 2 3" xfId="4221"/>
    <cellStyle name="Обычный 4 2 4 3 2 2 3 2" xfId="8445"/>
    <cellStyle name="Обычный 4 2 4 3 2 2 3 2 2" xfId="16893"/>
    <cellStyle name="Обычный 4 2 4 3 2 2 3 3" xfId="12669"/>
    <cellStyle name="Обычный 4 2 4 3 2 2 4" xfId="5629"/>
    <cellStyle name="Обычный 4 2 4 3 2 2 4 2" xfId="14077"/>
    <cellStyle name="Обычный 4 2 4 3 2 2 5" xfId="9853"/>
    <cellStyle name="Обычный 4 2 4 3 2 3" xfId="2109"/>
    <cellStyle name="Обычный 4 2 4 3 2 3 2" xfId="6333"/>
    <cellStyle name="Обычный 4 2 4 3 2 3 2 2" xfId="14781"/>
    <cellStyle name="Обычный 4 2 4 3 2 3 3" xfId="10557"/>
    <cellStyle name="Обычный 4 2 4 3 2 4" xfId="3517"/>
    <cellStyle name="Обычный 4 2 4 3 2 4 2" xfId="7741"/>
    <cellStyle name="Обычный 4 2 4 3 2 4 2 2" xfId="16189"/>
    <cellStyle name="Обычный 4 2 4 3 2 4 3" xfId="11965"/>
    <cellStyle name="Обычный 4 2 4 3 2 5" xfId="4925"/>
    <cellStyle name="Обычный 4 2 4 3 2 5 2" xfId="13373"/>
    <cellStyle name="Обычный 4 2 4 3 2 6" xfId="9149"/>
    <cellStyle name="Обычный 4 2 4 3 3" xfId="1052"/>
    <cellStyle name="Обычный 4 2 4 3 3 2" xfId="2461"/>
    <cellStyle name="Обычный 4 2 4 3 3 2 2" xfId="6685"/>
    <cellStyle name="Обычный 4 2 4 3 3 2 2 2" xfId="15133"/>
    <cellStyle name="Обычный 4 2 4 3 3 2 3" xfId="10909"/>
    <cellStyle name="Обычный 4 2 4 3 3 3" xfId="3869"/>
    <cellStyle name="Обычный 4 2 4 3 3 3 2" xfId="8093"/>
    <cellStyle name="Обычный 4 2 4 3 3 3 2 2" xfId="16541"/>
    <cellStyle name="Обычный 4 2 4 3 3 3 3" xfId="12317"/>
    <cellStyle name="Обычный 4 2 4 3 3 4" xfId="5277"/>
    <cellStyle name="Обычный 4 2 4 3 3 4 2" xfId="13725"/>
    <cellStyle name="Обычный 4 2 4 3 3 5" xfId="9501"/>
    <cellStyle name="Обычный 4 2 4 3 4" xfId="1757"/>
    <cellStyle name="Обычный 4 2 4 3 4 2" xfId="5981"/>
    <cellStyle name="Обычный 4 2 4 3 4 2 2" xfId="14429"/>
    <cellStyle name="Обычный 4 2 4 3 4 3" xfId="10205"/>
    <cellStyle name="Обычный 4 2 4 3 5" xfId="3165"/>
    <cellStyle name="Обычный 4 2 4 3 5 2" xfId="7389"/>
    <cellStyle name="Обычный 4 2 4 3 5 2 2" xfId="15837"/>
    <cellStyle name="Обычный 4 2 4 3 5 3" xfId="11613"/>
    <cellStyle name="Обычный 4 2 4 3 6" xfId="4573"/>
    <cellStyle name="Обычный 4 2 4 3 6 2" xfId="13021"/>
    <cellStyle name="Обычный 4 2 4 3 7" xfId="8797"/>
    <cellStyle name="Обычный 4 2 4 4" xfId="670"/>
    <cellStyle name="Обычный 4 2 4 4 2" xfId="1401"/>
    <cellStyle name="Обычный 4 2 4 4 2 2" xfId="2810"/>
    <cellStyle name="Обычный 4 2 4 4 2 2 2" xfId="7034"/>
    <cellStyle name="Обычный 4 2 4 4 2 2 2 2" xfId="15482"/>
    <cellStyle name="Обычный 4 2 4 4 2 2 3" xfId="11258"/>
    <cellStyle name="Обычный 4 2 4 4 2 3" xfId="4218"/>
    <cellStyle name="Обычный 4 2 4 4 2 3 2" xfId="8442"/>
    <cellStyle name="Обычный 4 2 4 4 2 3 2 2" xfId="16890"/>
    <cellStyle name="Обычный 4 2 4 4 2 3 3" xfId="12666"/>
    <cellStyle name="Обычный 4 2 4 4 2 4" xfId="5626"/>
    <cellStyle name="Обычный 4 2 4 4 2 4 2" xfId="14074"/>
    <cellStyle name="Обычный 4 2 4 4 2 5" xfId="9850"/>
    <cellStyle name="Обычный 4 2 4 4 3" xfId="2106"/>
    <cellStyle name="Обычный 4 2 4 4 3 2" xfId="6330"/>
    <cellStyle name="Обычный 4 2 4 4 3 2 2" xfId="14778"/>
    <cellStyle name="Обычный 4 2 4 4 3 3" xfId="10554"/>
    <cellStyle name="Обычный 4 2 4 4 4" xfId="3514"/>
    <cellStyle name="Обычный 4 2 4 4 4 2" xfId="7738"/>
    <cellStyle name="Обычный 4 2 4 4 4 2 2" xfId="16186"/>
    <cellStyle name="Обычный 4 2 4 4 4 3" xfId="11962"/>
    <cellStyle name="Обычный 4 2 4 4 5" xfId="4922"/>
    <cellStyle name="Обычный 4 2 4 4 5 2" xfId="13370"/>
    <cellStyle name="Обычный 4 2 4 4 6" xfId="9146"/>
    <cellStyle name="Обычный 4 2 4 5" xfId="1049"/>
    <cellStyle name="Обычный 4 2 4 5 2" xfId="2458"/>
    <cellStyle name="Обычный 4 2 4 5 2 2" xfId="6682"/>
    <cellStyle name="Обычный 4 2 4 5 2 2 2" xfId="15130"/>
    <cellStyle name="Обычный 4 2 4 5 2 3" xfId="10906"/>
    <cellStyle name="Обычный 4 2 4 5 3" xfId="3866"/>
    <cellStyle name="Обычный 4 2 4 5 3 2" xfId="8090"/>
    <cellStyle name="Обычный 4 2 4 5 3 2 2" xfId="16538"/>
    <cellStyle name="Обычный 4 2 4 5 3 3" xfId="12314"/>
    <cellStyle name="Обычный 4 2 4 5 4" xfId="5274"/>
    <cellStyle name="Обычный 4 2 4 5 4 2" xfId="13722"/>
    <cellStyle name="Обычный 4 2 4 5 5" xfId="9498"/>
    <cellStyle name="Обычный 4 2 4 6" xfId="1754"/>
    <cellStyle name="Обычный 4 2 4 6 2" xfId="5978"/>
    <cellStyle name="Обычный 4 2 4 6 2 2" xfId="14426"/>
    <cellStyle name="Обычный 4 2 4 6 3" xfId="10202"/>
    <cellStyle name="Обычный 4 2 4 7" xfId="3162"/>
    <cellStyle name="Обычный 4 2 4 7 2" xfId="7386"/>
    <cellStyle name="Обычный 4 2 4 7 2 2" xfId="15834"/>
    <cellStyle name="Обычный 4 2 4 7 3" xfId="11610"/>
    <cellStyle name="Обычный 4 2 4 8" xfId="4570"/>
    <cellStyle name="Обычный 4 2 4 8 2" xfId="13018"/>
    <cellStyle name="Обычный 4 2 4 9" xfId="8794"/>
    <cellStyle name="Обычный 4 2 5" xfId="271"/>
    <cellStyle name="Обычный 4 2 5 2" xfId="272"/>
    <cellStyle name="Обычный 4 2 5 2 2" xfId="675"/>
    <cellStyle name="Обычный 4 2 5 2 2 2" xfId="1406"/>
    <cellStyle name="Обычный 4 2 5 2 2 2 2" xfId="2815"/>
    <cellStyle name="Обычный 4 2 5 2 2 2 2 2" xfId="7039"/>
    <cellStyle name="Обычный 4 2 5 2 2 2 2 2 2" xfId="15487"/>
    <cellStyle name="Обычный 4 2 5 2 2 2 2 3" xfId="11263"/>
    <cellStyle name="Обычный 4 2 5 2 2 2 3" xfId="4223"/>
    <cellStyle name="Обычный 4 2 5 2 2 2 3 2" xfId="8447"/>
    <cellStyle name="Обычный 4 2 5 2 2 2 3 2 2" xfId="16895"/>
    <cellStyle name="Обычный 4 2 5 2 2 2 3 3" xfId="12671"/>
    <cellStyle name="Обычный 4 2 5 2 2 2 4" xfId="5631"/>
    <cellStyle name="Обычный 4 2 5 2 2 2 4 2" xfId="14079"/>
    <cellStyle name="Обычный 4 2 5 2 2 2 5" xfId="9855"/>
    <cellStyle name="Обычный 4 2 5 2 2 3" xfId="2111"/>
    <cellStyle name="Обычный 4 2 5 2 2 3 2" xfId="6335"/>
    <cellStyle name="Обычный 4 2 5 2 2 3 2 2" xfId="14783"/>
    <cellStyle name="Обычный 4 2 5 2 2 3 3" xfId="10559"/>
    <cellStyle name="Обычный 4 2 5 2 2 4" xfId="3519"/>
    <cellStyle name="Обычный 4 2 5 2 2 4 2" xfId="7743"/>
    <cellStyle name="Обычный 4 2 5 2 2 4 2 2" xfId="16191"/>
    <cellStyle name="Обычный 4 2 5 2 2 4 3" xfId="11967"/>
    <cellStyle name="Обычный 4 2 5 2 2 5" xfId="4927"/>
    <cellStyle name="Обычный 4 2 5 2 2 5 2" xfId="13375"/>
    <cellStyle name="Обычный 4 2 5 2 2 6" xfId="9151"/>
    <cellStyle name="Обычный 4 2 5 2 3" xfId="1054"/>
    <cellStyle name="Обычный 4 2 5 2 3 2" xfId="2463"/>
    <cellStyle name="Обычный 4 2 5 2 3 2 2" xfId="6687"/>
    <cellStyle name="Обычный 4 2 5 2 3 2 2 2" xfId="15135"/>
    <cellStyle name="Обычный 4 2 5 2 3 2 3" xfId="10911"/>
    <cellStyle name="Обычный 4 2 5 2 3 3" xfId="3871"/>
    <cellStyle name="Обычный 4 2 5 2 3 3 2" xfId="8095"/>
    <cellStyle name="Обычный 4 2 5 2 3 3 2 2" xfId="16543"/>
    <cellStyle name="Обычный 4 2 5 2 3 3 3" xfId="12319"/>
    <cellStyle name="Обычный 4 2 5 2 3 4" xfId="5279"/>
    <cellStyle name="Обычный 4 2 5 2 3 4 2" xfId="13727"/>
    <cellStyle name="Обычный 4 2 5 2 3 5" xfId="9503"/>
    <cellStyle name="Обычный 4 2 5 2 4" xfId="1759"/>
    <cellStyle name="Обычный 4 2 5 2 4 2" xfId="5983"/>
    <cellStyle name="Обычный 4 2 5 2 4 2 2" xfId="14431"/>
    <cellStyle name="Обычный 4 2 5 2 4 3" xfId="10207"/>
    <cellStyle name="Обычный 4 2 5 2 5" xfId="3167"/>
    <cellStyle name="Обычный 4 2 5 2 5 2" xfId="7391"/>
    <cellStyle name="Обычный 4 2 5 2 5 2 2" xfId="15839"/>
    <cellStyle name="Обычный 4 2 5 2 5 3" xfId="11615"/>
    <cellStyle name="Обычный 4 2 5 2 6" xfId="4575"/>
    <cellStyle name="Обычный 4 2 5 2 6 2" xfId="13023"/>
    <cellStyle name="Обычный 4 2 5 2 7" xfId="8799"/>
    <cellStyle name="Обычный 4 2 5 3" xfId="674"/>
    <cellStyle name="Обычный 4 2 5 3 2" xfId="1405"/>
    <cellStyle name="Обычный 4 2 5 3 2 2" xfId="2814"/>
    <cellStyle name="Обычный 4 2 5 3 2 2 2" xfId="7038"/>
    <cellStyle name="Обычный 4 2 5 3 2 2 2 2" xfId="15486"/>
    <cellStyle name="Обычный 4 2 5 3 2 2 3" xfId="11262"/>
    <cellStyle name="Обычный 4 2 5 3 2 3" xfId="4222"/>
    <cellStyle name="Обычный 4 2 5 3 2 3 2" xfId="8446"/>
    <cellStyle name="Обычный 4 2 5 3 2 3 2 2" xfId="16894"/>
    <cellStyle name="Обычный 4 2 5 3 2 3 3" xfId="12670"/>
    <cellStyle name="Обычный 4 2 5 3 2 4" xfId="5630"/>
    <cellStyle name="Обычный 4 2 5 3 2 4 2" xfId="14078"/>
    <cellStyle name="Обычный 4 2 5 3 2 5" xfId="9854"/>
    <cellStyle name="Обычный 4 2 5 3 3" xfId="2110"/>
    <cellStyle name="Обычный 4 2 5 3 3 2" xfId="6334"/>
    <cellStyle name="Обычный 4 2 5 3 3 2 2" xfId="14782"/>
    <cellStyle name="Обычный 4 2 5 3 3 3" xfId="10558"/>
    <cellStyle name="Обычный 4 2 5 3 4" xfId="3518"/>
    <cellStyle name="Обычный 4 2 5 3 4 2" xfId="7742"/>
    <cellStyle name="Обычный 4 2 5 3 4 2 2" xfId="16190"/>
    <cellStyle name="Обычный 4 2 5 3 4 3" xfId="11966"/>
    <cellStyle name="Обычный 4 2 5 3 5" xfId="4926"/>
    <cellStyle name="Обычный 4 2 5 3 5 2" xfId="13374"/>
    <cellStyle name="Обычный 4 2 5 3 6" xfId="9150"/>
    <cellStyle name="Обычный 4 2 5 4" xfId="1053"/>
    <cellStyle name="Обычный 4 2 5 4 2" xfId="2462"/>
    <cellStyle name="Обычный 4 2 5 4 2 2" xfId="6686"/>
    <cellStyle name="Обычный 4 2 5 4 2 2 2" xfId="15134"/>
    <cellStyle name="Обычный 4 2 5 4 2 3" xfId="10910"/>
    <cellStyle name="Обычный 4 2 5 4 3" xfId="3870"/>
    <cellStyle name="Обычный 4 2 5 4 3 2" xfId="8094"/>
    <cellStyle name="Обычный 4 2 5 4 3 2 2" xfId="16542"/>
    <cellStyle name="Обычный 4 2 5 4 3 3" xfId="12318"/>
    <cellStyle name="Обычный 4 2 5 4 4" xfId="5278"/>
    <cellStyle name="Обычный 4 2 5 4 4 2" xfId="13726"/>
    <cellStyle name="Обычный 4 2 5 4 5" xfId="9502"/>
    <cellStyle name="Обычный 4 2 5 5" xfId="1758"/>
    <cellStyle name="Обычный 4 2 5 5 2" xfId="5982"/>
    <cellStyle name="Обычный 4 2 5 5 2 2" xfId="14430"/>
    <cellStyle name="Обычный 4 2 5 5 3" xfId="10206"/>
    <cellStyle name="Обычный 4 2 5 6" xfId="3166"/>
    <cellStyle name="Обычный 4 2 5 6 2" xfId="7390"/>
    <cellStyle name="Обычный 4 2 5 6 2 2" xfId="15838"/>
    <cellStyle name="Обычный 4 2 5 6 3" xfId="11614"/>
    <cellStyle name="Обычный 4 2 5 7" xfId="4574"/>
    <cellStyle name="Обычный 4 2 5 7 2" xfId="13022"/>
    <cellStyle name="Обычный 4 2 5 8" xfId="8798"/>
    <cellStyle name="Обычный 4 2 6" xfId="273"/>
    <cellStyle name="Обычный 4 2 6 2" xfId="676"/>
    <cellStyle name="Обычный 4 2 6 2 2" xfId="1407"/>
    <cellStyle name="Обычный 4 2 6 2 2 2" xfId="2816"/>
    <cellStyle name="Обычный 4 2 6 2 2 2 2" xfId="7040"/>
    <cellStyle name="Обычный 4 2 6 2 2 2 2 2" xfId="15488"/>
    <cellStyle name="Обычный 4 2 6 2 2 2 3" xfId="11264"/>
    <cellStyle name="Обычный 4 2 6 2 2 3" xfId="4224"/>
    <cellStyle name="Обычный 4 2 6 2 2 3 2" xfId="8448"/>
    <cellStyle name="Обычный 4 2 6 2 2 3 2 2" xfId="16896"/>
    <cellStyle name="Обычный 4 2 6 2 2 3 3" xfId="12672"/>
    <cellStyle name="Обычный 4 2 6 2 2 4" xfId="5632"/>
    <cellStyle name="Обычный 4 2 6 2 2 4 2" xfId="14080"/>
    <cellStyle name="Обычный 4 2 6 2 2 5" xfId="9856"/>
    <cellStyle name="Обычный 4 2 6 2 3" xfId="2112"/>
    <cellStyle name="Обычный 4 2 6 2 3 2" xfId="6336"/>
    <cellStyle name="Обычный 4 2 6 2 3 2 2" xfId="14784"/>
    <cellStyle name="Обычный 4 2 6 2 3 3" xfId="10560"/>
    <cellStyle name="Обычный 4 2 6 2 4" xfId="3520"/>
    <cellStyle name="Обычный 4 2 6 2 4 2" xfId="7744"/>
    <cellStyle name="Обычный 4 2 6 2 4 2 2" xfId="16192"/>
    <cellStyle name="Обычный 4 2 6 2 4 3" xfId="11968"/>
    <cellStyle name="Обычный 4 2 6 2 5" xfId="4928"/>
    <cellStyle name="Обычный 4 2 6 2 5 2" xfId="13376"/>
    <cellStyle name="Обычный 4 2 6 2 6" xfId="9152"/>
    <cellStyle name="Обычный 4 2 6 3" xfId="1055"/>
    <cellStyle name="Обычный 4 2 6 3 2" xfId="2464"/>
    <cellStyle name="Обычный 4 2 6 3 2 2" xfId="6688"/>
    <cellStyle name="Обычный 4 2 6 3 2 2 2" xfId="15136"/>
    <cellStyle name="Обычный 4 2 6 3 2 3" xfId="10912"/>
    <cellStyle name="Обычный 4 2 6 3 3" xfId="3872"/>
    <cellStyle name="Обычный 4 2 6 3 3 2" xfId="8096"/>
    <cellStyle name="Обычный 4 2 6 3 3 2 2" xfId="16544"/>
    <cellStyle name="Обычный 4 2 6 3 3 3" xfId="12320"/>
    <cellStyle name="Обычный 4 2 6 3 4" xfId="5280"/>
    <cellStyle name="Обычный 4 2 6 3 4 2" xfId="13728"/>
    <cellStyle name="Обычный 4 2 6 3 5" xfId="9504"/>
    <cellStyle name="Обычный 4 2 6 4" xfId="1760"/>
    <cellStyle name="Обычный 4 2 6 4 2" xfId="5984"/>
    <cellStyle name="Обычный 4 2 6 4 2 2" xfId="14432"/>
    <cellStyle name="Обычный 4 2 6 4 3" xfId="10208"/>
    <cellStyle name="Обычный 4 2 6 5" xfId="3168"/>
    <cellStyle name="Обычный 4 2 6 5 2" xfId="7392"/>
    <cellStyle name="Обычный 4 2 6 5 2 2" xfId="15840"/>
    <cellStyle name="Обычный 4 2 6 5 3" xfId="11616"/>
    <cellStyle name="Обычный 4 2 6 6" xfId="4576"/>
    <cellStyle name="Обычный 4 2 6 6 2" xfId="13024"/>
    <cellStyle name="Обычный 4 2 6 7" xfId="8800"/>
    <cellStyle name="Обычный 4 2 7" xfId="645"/>
    <cellStyle name="Обычный 4 2 7 2" xfId="1376"/>
    <cellStyle name="Обычный 4 2 7 2 2" xfId="2785"/>
    <cellStyle name="Обычный 4 2 7 2 2 2" xfId="7009"/>
    <cellStyle name="Обычный 4 2 7 2 2 2 2" xfId="15457"/>
    <cellStyle name="Обычный 4 2 7 2 2 3" xfId="11233"/>
    <cellStyle name="Обычный 4 2 7 2 3" xfId="4193"/>
    <cellStyle name="Обычный 4 2 7 2 3 2" xfId="8417"/>
    <cellStyle name="Обычный 4 2 7 2 3 2 2" xfId="16865"/>
    <cellStyle name="Обычный 4 2 7 2 3 3" xfId="12641"/>
    <cellStyle name="Обычный 4 2 7 2 4" xfId="5601"/>
    <cellStyle name="Обычный 4 2 7 2 4 2" xfId="14049"/>
    <cellStyle name="Обычный 4 2 7 2 5" xfId="9825"/>
    <cellStyle name="Обычный 4 2 7 3" xfId="2081"/>
    <cellStyle name="Обычный 4 2 7 3 2" xfId="6305"/>
    <cellStyle name="Обычный 4 2 7 3 2 2" xfId="14753"/>
    <cellStyle name="Обычный 4 2 7 3 3" xfId="10529"/>
    <cellStyle name="Обычный 4 2 7 4" xfId="3489"/>
    <cellStyle name="Обычный 4 2 7 4 2" xfId="7713"/>
    <cellStyle name="Обычный 4 2 7 4 2 2" xfId="16161"/>
    <cellStyle name="Обычный 4 2 7 4 3" xfId="11937"/>
    <cellStyle name="Обычный 4 2 7 5" xfId="4897"/>
    <cellStyle name="Обычный 4 2 7 5 2" xfId="13345"/>
    <cellStyle name="Обычный 4 2 7 6" xfId="9121"/>
    <cellStyle name="Обычный 4 2 8" xfId="1024"/>
    <cellStyle name="Обычный 4 2 8 2" xfId="2433"/>
    <cellStyle name="Обычный 4 2 8 2 2" xfId="6657"/>
    <cellStyle name="Обычный 4 2 8 2 2 2" xfId="15105"/>
    <cellStyle name="Обычный 4 2 8 2 3" xfId="10881"/>
    <cellStyle name="Обычный 4 2 8 3" xfId="3841"/>
    <cellStyle name="Обычный 4 2 8 3 2" xfId="8065"/>
    <cellStyle name="Обычный 4 2 8 3 2 2" xfId="16513"/>
    <cellStyle name="Обычный 4 2 8 3 3" xfId="12289"/>
    <cellStyle name="Обычный 4 2 8 4" xfId="5249"/>
    <cellStyle name="Обычный 4 2 8 4 2" xfId="13697"/>
    <cellStyle name="Обычный 4 2 8 5" xfId="9473"/>
    <cellStyle name="Обычный 4 2 9" xfId="1729"/>
    <cellStyle name="Обычный 4 2 9 2" xfId="5953"/>
    <cellStyle name="Обычный 4 2 9 2 2" xfId="14401"/>
    <cellStyle name="Обычный 4 2 9 3" xfId="10177"/>
    <cellStyle name="Обычный 4 2_Отчет за 2015 год" xfId="274"/>
    <cellStyle name="Обычный 4 3" xfId="275"/>
    <cellStyle name="Обычный 4 3 10" xfId="3169"/>
    <cellStyle name="Обычный 4 3 10 2" xfId="7393"/>
    <cellStyle name="Обычный 4 3 10 2 2" xfId="15841"/>
    <cellStyle name="Обычный 4 3 10 3" xfId="11617"/>
    <cellStyle name="Обычный 4 3 11" xfId="4577"/>
    <cellStyle name="Обычный 4 3 11 2" xfId="13025"/>
    <cellStyle name="Обычный 4 3 12" xfId="8801"/>
    <cellStyle name="Обычный 4 3 2" xfId="276"/>
    <cellStyle name="Обычный 4 3 2 10" xfId="4578"/>
    <cellStyle name="Обычный 4 3 2 10 2" xfId="13026"/>
    <cellStyle name="Обычный 4 3 2 11" xfId="8802"/>
    <cellStyle name="Обычный 4 3 2 2" xfId="277"/>
    <cellStyle name="Обычный 4 3 2 2 10" xfId="8803"/>
    <cellStyle name="Обычный 4 3 2 2 2" xfId="278"/>
    <cellStyle name="Обычный 4 3 2 2 2 2" xfId="279"/>
    <cellStyle name="Обычный 4 3 2 2 2 2 2" xfId="280"/>
    <cellStyle name="Обычный 4 3 2 2 2 2 2 2" xfId="682"/>
    <cellStyle name="Обычный 4 3 2 2 2 2 2 2 2" xfId="1413"/>
    <cellStyle name="Обычный 4 3 2 2 2 2 2 2 2 2" xfId="2822"/>
    <cellStyle name="Обычный 4 3 2 2 2 2 2 2 2 2 2" xfId="7046"/>
    <cellStyle name="Обычный 4 3 2 2 2 2 2 2 2 2 2 2" xfId="15494"/>
    <cellStyle name="Обычный 4 3 2 2 2 2 2 2 2 2 3" xfId="11270"/>
    <cellStyle name="Обычный 4 3 2 2 2 2 2 2 2 3" xfId="4230"/>
    <cellStyle name="Обычный 4 3 2 2 2 2 2 2 2 3 2" xfId="8454"/>
    <cellStyle name="Обычный 4 3 2 2 2 2 2 2 2 3 2 2" xfId="16902"/>
    <cellStyle name="Обычный 4 3 2 2 2 2 2 2 2 3 3" xfId="12678"/>
    <cellStyle name="Обычный 4 3 2 2 2 2 2 2 2 4" xfId="5638"/>
    <cellStyle name="Обычный 4 3 2 2 2 2 2 2 2 4 2" xfId="14086"/>
    <cellStyle name="Обычный 4 3 2 2 2 2 2 2 2 5" xfId="9862"/>
    <cellStyle name="Обычный 4 3 2 2 2 2 2 2 3" xfId="2118"/>
    <cellStyle name="Обычный 4 3 2 2 2 2 2 2 3 2" xfId="6342"/>
    <cellStyle name="Обычный 4 3 2 2 2 2 2 2 3 2 2" xfId="14790"/>
    <cellStyle name="Обычный 4 3 2 2 2 2 2 2 3 3" xfId="10566"/>
    <cellStyle name="Обычный 4 3 2 2 2 2 2 2 4" xfId="3526"/>
    <cellStyle name="Обычный 4 3 2 2 2 2 2 2 4 2" xfId="7750"/>
    <cellStyle name="Обычный 4 3 2 2 2 2 2 2 4 2 2" xfId="16198"/>
    <cellStyle name="Обычный 4 3 2 2 2 2 2 2 4 3" xfId="11974"/>
    <cellStyle name="Обычный 4 3 2 2 2 2 2 2 5" xfId="4934"/>
    <cellStyle name="Обычный 4 3 2 2 2 2 2 2 5 2" xfId="13382"/>
    <cellStyle name="Обычный 4 3 2 2 2 2 2 2 6" xfId="9158"/>
    <cellStyle name="Обычный 4 3 2 2 2 2 2 3" xfId="1061"/>
    <cellStyle name="Обычный 4 3 2 2 2 2 2 3 2" xfId="2470"/>
    <cellStyle name="Обычный 4 3 2 2 2 2 2 3 2 2" xfId="6694"/>
    <cellStyle name="Обычный 4 3 2 2 2 2 2 3 2 2 2" xfId="15142"/>
    <cellStyle name="Обычный 4 3 2 2 2 2 2 3 2 3" xfId="10918"/>
    <cellStyle name="Обычный 4 3 2 2 2 2 2 3 3" xfId="3878"/>
    <cellStyle name="Обычный 4 3 2 2 2 2 2 3 3 2" xfId="8102"/>
    <cellStyle name="Обычный 4 3 2 2 2 2 2 3 3 2 2" xfId="16550"/>
    <cellStyle name="Обычный 4 3 2 2 2 2 2 3 3 3" xfId="12326"/>
    <cellStyle name="Обычный 4 3 2 2 2 2 2 3 4" xfId="5286"/>
    <cellStyle name="Обычный 4 3 2 2 2 2 2 3 4 2" xfId="13734"/>
    <cellStyle name="Обычный 4 3 2 2 2 2 2 3 5" xfId="9510"/>
    <cellStyle name="Обычный 4 3 2 2 2 2 2 4" xfId="1766"/>
    <cellStyle name="Обычный 4 3 2 2 2 2 2 4 2" xfId="5990"/>
    <cellStyle name="Обычный 4 3 2 2 2 2 2 4 2 2" xfId="14438"/>
    <cellStyle name="Обычный 4 3 2 2 2 2 2 4 3" xfId="10214"/>
    <cellStyle name="Обычный 4 3 2 2 2 2 2 5" xfId="3174"/>
    <cellStyle name="Обычный 4 3 2 2 2 2 2 5 2" xfId="7398"/>
    <cellStyle name="Обычный 4 3 2 2 2 2 2 5 2 2" xfId="15846"/>
    <cellStyle name="Обычный 4 3 2 2 2 2 2 5 3" xfId="11622"/>
    <cellStyle name="Обычный 4 3 2 2 2 2 2 6" xfId="4582"/>
    <cellStyle name="Обычный 4 3 2 2 2 2 2 6 2" xfId="13030"/>
    <cellStyle name="Обычный 4 3 2 2 2 2 2 7" xfId="8806"/>
    <cellStyle name="Обычный 4 3 2 2 2 2 3" xfId="681"/>
    <cellStyle name="Обычный 4 3 2 2 2 2 3 2" xfId="1412"/>
    <cellStyle name="Обычный 4 3 2 2 2 2 3 2 2" xfId="2821"/>
    <cellStyle name="Обычный 4 3 2 2 2 2 3 2 2 2" xfId="7045"/>
    <cellStyle name="Обычный 4 3 2 2 2 2 3 2 2 2 2" xfId="15493"/>
    <cellStyle name="Обычный 4 3 2 2 2 2 3 2 2 3" xfId="11269"/>
    <cellStyle name="Обычный 4 3 2 2 2 2 3 2 3" xfId="4229"/>
    <cellStyle name="Обычный 4 3 2 2 2 2 3 2 3 2" xfId="8453"/>
    <cellStyle name="Обычный 4 3 2 2 2 2 3 2 3 2 2" xfId="16901"/>
    <cellStyle name="Обычный 4 3 2 2 2 2 3 2 3 3" xfId="12677"/>
    <cellStyle name="Обычный 4 3 2 2 2 2 3 2 4" xfId="5637"/>
    <cellStyle name="Обычный 4 3 2 2 2 2 3 2 4 2" xfId="14085"/>
    <cellStyle name="Обычный 4 3 2 2 2 2 3 2 5" xfId="9861"/>
    <cellStyle name="Обычный 4 3 2 2 2 2 3 3" xfId="2117"/>
    <cellStyle name="Обычный 4 3 2 2 2 2 3 3 2" xfId="6341"/>
    <cellStyle name="Обычный 4 3 2 2 2 2 3 3 2 2" xfId="14789"/>
    <cellStyle name="Обычный 4 3 2 2 2 2 3 3 3" xfId="10565"/>
    <cellStyle name="Обычный 4 3 2 2 2 2 3 4" xfId="3525"/>
    <cellStyle name="Обычный 4 3 2 2 2 2 3 4 2" xfId="7749"/>
    <cellStyle name="Обычный 4 3 2 2 2 2 3 4 2 2" xfId="16197"/>
    <cellStyle name="Обычный 4 3 2 2 2 2 3 4 3" xfId="11973"/>
    <cellStyle name="Обычный 4 3 2 2 2 2 3 5" xfId="4933"/>
    <cellStyle name="Обычный 4 3 2 2 2 2 3 5 2" xfId="13381"/>
    <cellStyle name="Обычный 4 3 2 2 2 2 3 6" xfId="9157"/>
    <cellStyle name="Обычный 4 3 2 2 2 2 4" xfId="1060"/>
    <cellStyle name="Обычный 4 3 2 2 2 2 4 2" xfId="2469"/>
    <cellStyle name="Обычный 4 3 2 2 2 2 4 2 2" xfId="6693"/>
    <cellStyle name="Обычный 4 3 2 2 2 2 4 2 2 2" xfId="15141"/>
    <cellStyle name="Обычный 4 3 2 2 2 2 4 2 3" xfId="10917"/>
    <cellStyle name="Обычный 4 3 2 2 2 2 4 3" xfId="3877"/>
    <cellStyle name="Обычный 4 3 2 2 2 2 4 3 2" xfId="8101"/>
    <cellStyle name="Обычный 4 3 2 2 2 2 4 3 2 2" xfId="16549"/>
    <cellStyle name="Обычный 4 3 2 2 2 2 4 3 3" xfId="12325"/>
    <cellStyle name="Обычный 4 3 2 2 2 2 4 4" xfId="5285"/>
    <cellStyle name="Обычный 4 3 2 2 2 2 4 4 2" xfId="13733"/>
    <cellStyle name="Обычный 4 3 2 2 2 2 4 5" xfId="9509"/>
    <cellStyle name="Обычный 4 3 2 2 2 2 5" xfId="1765"/>
    <cellStyle name="Обычный 4 3 2 2 2 2 5 2" xfId="5989"/>
    <cellStyle name="Обычный 4 3 2 2 2 2 5 2 2" xfId="14437"/>
    <cellStyle name="Обычный 4 3 2 2 2 2 5 3" xfId="10213"/>
    <cellStyle name="Обычный 4 3 2 2 2 2 6" xfId="3173"/>
    <cellStyle name="Обычный 4 3 2 2 2 2 6 2" xfId="7397"/>
    <cellStyle name="Обычный 4 3 2 2 2 2 6 2 2" xfId="15845"/>
    <cellStyle name="Обычный 4 3 2 2 2 2 6 3" xfId="11621"/>
    <cellStyle name="Обычный 4 3 2 2 2 2 7" xfId="4581"/>
    <cellStyle name="Обычный 4 3 2 2 2 2 7 2" xfId="13029"/>
    <cellStyle name="Обычный 4 3 2 2 2 2 8" xfId="8805"/>
    <cellStyle name="Обычный 4 3 2 2 2 3" xfId="281"/>
    <cellStyle name="Обычный 4 3 2 2 2 3 2" xfId="683"/>
    <cellStyle name="Обычный 4 3 2 2 2 3 2 2" xfId="1414"/>
    <cellStyle name="Обычный 4 3 2 2 2 3 2 2 2" xfId="2823"/>
    <cellStyle name="Обычный 4 3 2 2 2 3 2 2 2 2" xfId="7047"/>
    <cellStyle name="Обычный 4 3 2 2 2 3 2 2 2 2 2" xfId="15495"/>
    <cellStyle name="Обычный 4 3 2 2 2 3 2 2 2 3" xfId="11271"/>
    <cellStyle name="Обычный 4 3 2 2 2 3 2 2 3" xfId="4231"/>
    <cellStyle name="Обычный 4 3 2 2 2 3 2 2 3 2" xfId="8455"/>
    <cellStyle name="Обычный 4 3 2 2 2 3 2 2 3 2 2" xfId="16903"/>
    <cellStyle name="Обычный 4 3 2 2 2 3 2 2 3 3" xfId="12679"/>
    <cellStyle name="Обычный 4 3 2 2 2 3 2 2 4" xfId="5639"/>
    <cellStyle name="Обычный 4 3 2 2 2 3 2 2 4 2" xfId="14087"/>
    <cellStyle name="Обычный 4 3 2 2 2 3 2 2 5" xfId="9863"/>
    <cellStyle name="Обычный 4 3 2 2 2 3 2 3" xfId="2119"/>
    <cellStyle name="Обычный 4 3 2 2 2 3 2 3 2" xfId="6343"/>
    <cellStyle name="Обычный 4 3 2 2 2 3 2 3 2 2" xfId="14791"/>
    <cellStyle name="Обычный 4 3 2 2 2 3 2 3 3" xfId="10567"/>
    <cellStyle name="Обычный 4 3 2 2 2 3 2 4" xfId="3527"/>
    <cellStyle name="Обычный 4 3 2 2 2 3 2 4 2" xfId="7751"/>
    <cellStyle name="Обычный 4 3 2 2 2 3 2 4 2 2" xfId="16199"/>
    <cellStyle name="Обычный 4 3 2 2 2 3 2 4 3" xfId="11975"/>
    <cellStyle name="Обычный 4 3 2 2 2 3 2 5" xfId="4935"/>
    <cellStyle name="Обычный 4 3 2 2 2 3 2 5 2" xfId="13383"/>
    <cellStyle name="Обычный 4 3 2 2 2 3 2 6" xfId="9159"/>
    <cellStyle name="Обычный 4 3 2 2 2 3 3" xfId="1062"/>
    <cellStyle name="Обычный 4 3 2 2 2 3 3 2" xfId="2471"/>
    <cellStyle name="Обычный 4 3 2 2 2 3 3 2 2" xfId="6695"/>
    <cellStyle name="Обычный 4 3 2 2 2 3 3 2 2 2" xfId="15143"/>
    <cellStyle name="Обычный 4 3 2 2 2 3 3 2 3" xfId="10919"/>
    <cellStyle name="Обычный 4 3 2 2 2 3 3 3" xfId="3879"/>
    <cellStyle name="Обычный 4 3 2 2 2 3 3 3 2" xfId="8103"/>
    <cellStyle name="Обычный 4 3 2 2 2 3 3 3 2 2" xfId="16551"/>
    <cellStyle name="Обычный 4 3 2 2 2 3 3 3 3" xfId="12327"/>
    <cellStyle name="Обычный 4 3 2 2 2 3 3 4" xfId="5287"/>
    <cellStyle name="Обычный 4 3 2 2 2 3 3 4 2" xfId="13735"/>
    <cellStyle name="Обычный 4 3 2 2 2 3 3 5" xfId="9511"/>
    <cellStyle name="Обычный 4 3 2 2 2 3 4" xfId="1767"/>
    <cellStyle name="Обычный 4 3 2 2 2 3 4 2" xfId="5991"/>
    <cellStyle name="Обычный 4 3 2 2 2 3 4 2 2" xfId="14439"/>
    <cellStyle name="Обычный 4 3 2 2 2 3 4 3" xfId="10215"/>
    <cellStyle name="Обычный 4 3 2 2 2 3 5" xfId="3175"/>
    <cellStyle name="Обычный 4 3 2 2 2 3 5 2" xfId="7399"/>
    <cellStyle name="Обычный 4 3 2 2 2 3 5 2 2" xfId="15847"/>
    <cellStyle name="Обычный 4 3 2 2 2 3 5 3" xfId="11623"/>
    <cellStyle name="Обычный 4 3 2 2 2 3 6" xfId="4583"/>
    <cellStyle name="Обычный 4 3 2 2 2 3 6 2" xfId="13031"/>
    <cellStyle name="Обычный 4 3 2 2 2 3 7" xfId="8807"/>
    <cellStyle name="Обычный 4 3 2 2 2 4" xfId="680"/>
    <cellStyle name="Обычный 4 3 2 2 2 4 2" xfId="1411"/>
    <cellStyle name="Обычный 4 3 2 2 2 4 2 2" xfId="2820"/>
    <cellStyle name="Обычный 4 3 2 2 2 4 2 2 2" xfId="7044"/>
    <cellStyle name="Обычный 4 3 2 2 2 4 2 2 2 2" xfId="15492"/>
    <cellStyle name="Обычный 4 3 2 2 2 4 2 2 3" xfId="11268"/>
    <cellStyle name="Обычный 4 3 2 2 2 4 2 3" xfId="4228"/>
    <cellStyle name="Обычный 4 3 2 2 2 4 2 3 2" xfId="8452"/>
    <cellStyle name="Обычный 4 3 2 2 2 4 2 3 2 2" xfId="16900"/>
    <cellStyle name="Обычный 4 3 2 2 2 4 2 3 3" xfId="12676"/>
    <cellStyle name="Обычный 4 3 2 2 2 4 2 4" xfId="5636"/>
    <cellStyle name="Обычный 4 3 2 2 2 4 2 4 2" xfId="14084"/>
    <cellStyle name="Обычный 4 3 2 2 2 4 2 5" xfId="9860"/>
    <cellStyle name="Обычный 4 3 2 2 2 4 3" xfId="2116"/>
    <cellStyle name="Обычный 4 3 2 2 2 4 3 2" xfId="6340"/>
    <cellStyle name="Обычный 4 3 2 2 2 4 3 2 2" xfId="14788"/>
    <cellStyle name="Обычный 4 3 2 2 2 4 3 3" xfId="10564"/>
    <cellStyle name="Обычный 4 3 2 2 2 4 4" xfId="3524"/>
    <cellStyle name="Обычный 4 3 2 2 2 4 4 2" xfId="7748"/>
    <cellStyle name="Обычный 4 3 2 2 2 4 4 2 2" xfId="16196"/>
    <cellStyle name="Обычный 4 3 2 2 2 4 4 3" xfId="11972"/>
    <cellStyle name="Обычный 4 3 2 2 2 4 5" xfId="4932"/>
    <cellStyle name="Обычный 4 3 2 2 2 4 5 2" xfId="13380"/>
    <cellStyle name="Обычный 4 3 2 2 2 4 6" xfId="9156"/>
    <cellStyle name="Обычный 4 3 2 2 2 5" xfId="1059"/>
    <cellStyle name="Обычный 4 3 2 2 2 5 2" xfId="2468"/>
    <cellStyle name="Обычный 4 3 2 2 2 5 2 2" xfId="6692"/>
    <cellStyle name="Обычный 4 3 2 2 2 5 2 2 2" xfId="15140"/>
    <cellStyle name="Обычный 4 3 2 2 2 5 2 3" xfId="10916"/>
    <cellStyle name="Обычный 4 3 2 2 2 5 3" xfId="3876"/>
    <cellStyle name="Обычный 4 3 2 2 2 5 3 2" xfId="8100"/>
    <cellStyle name="Обычный 4 3 2 2 2 5 3 2 2" xfId="16548"/>
    <cellStyle name="Обычный 4 3 2 2 2 5 3 3" xfId="12324"/>
    <cellStyle name="Обычный 4 3 2 2 2 5 4" xfId="5284"/>
    <cellStyle name="Обычный 4 3 2 2 2 5 4 2" xfId="13732"/>
    <cellStyle name="Обычный 4 3 2 2 2 5 5" xfId="9508"/>
    <cellStyle name="Обычный 4 3 2 2 2 6" xfId="1764"/>
    <cellStyle name="Обычный 4 3 2 2 2 6 2" xfId="5988"/>
    <cellStyle name="Обычный 4 3 2 2 2 6 2 2" xfId="14436"/>
    <cellStyle name="Обычный 4 3 2 2 2 6 3" xfId="10212"/>
    <cellStyle name="Обычный 4 3 2 2 2 7" xfId="3172"/>
    <cellStyle name="Обычный 4 3 2 2 2 7 2" xfId="7396"/>
    <cellStyle name="Обычный 4 3 2 2 2 7 2 2" xfId="15844"/>
    <cellStyle name="Обычный 4 3 2 2 2 7 3" xfId="11620"/>
    <cellStyle name="Обычный 4 3 2 2 2 8" xfId="4580"/>
    <cellStyle name="Обычный 4 3 2 2 2 8 2" xfId="13028"/>
    <cellStyle name="Обычный 4 3 2 2 2 9" xfId="8804"/>
    <cellStyle name="Обычный 4 3 2 2 3" xfId="282"/>
    <cellStyle name="Обычный 4 3 2 2 3 2" xfId="283"/>
    <cellStyle name="Обычный 4 3 2 2 3 2 2" xfId="685"/>
    <cellStyle name="Обычный 4 3 2 2 3 2 2 2" xfId="1416"/>
    <cellStyle name="Обычный 4 3 2 2 3 2 2 2 2" xfId="2825"/>
    <cellStyle name="Обычный 4 3 2 2 3 2 2 2 2 2" xfId="7049"/>
    <cellStyle name="Обычный 4 3 2 2 3 2 2 2 2 2 2" xfId="15497"/>
    <cellStyle name="Обычный 4 3 2 2 3 2 2 2 2 3" xfId="11273"/>
    <cellStyle name="Обычный 4 3 2 2 3 2 2 2 3" xfId="4233"/>
    <cellStyle name="Обычный 4 3 2 2 3 2 2 2 3 2" xfId="8457"/>
    <cellStyle name="Обычный 4 3 2 2 3 2 2 2 3 2 2" xfId="16905"/>
    <cellStyle name="Обычный 4 3 2 2 3 2 2 2 3 3" xfId="12681"/>
    <cellStyle name="Обычный 4 3 2 2 3 2 2 2 4" xfId="5641"/>
    <cellStyle name="Обычный 4 3 2 2 3 2 2 2 4 2" xfId="14089"/>
    <cellStyle name="Обычный 4 3 2 2 3 2 2 2 5" xfId="9865"/>
    <cellStyle name="Обычный 4 3 2 2 3 2 2 3" xfId="2121"/>
    <cellStyle name="Обычный 4 3 2 2 3 2 2 3 2" xfId="6345"/>
    <cellStyle name="Обычный 4 3 2 2 3 2 2 3 2 2" xfId="14793"/>
    <cellStyle name="Обычный 4 3 2 2 3 2 2 3 3" xfId="10569"/>
    <cellStyle name="Обычный 4 3 2 2 3 2 2 4" xfId="3529"/>
    <cellStyle name="Обычный 4 3 2 2 3 2 2 4 2" xfId="7753"/>
    <cellStyle name="Обычный 4 3 2 2 3 2 2 4 2 2" xfId="16201"/>
    <cellStyle name="Обычный 4 3 2 2 3 2 2 4 3" xfId="11977"/>
    <cellStyle name="Обычный 4 3 2 2 3 2 2 5" xfId="4937"/>
    <cellStyle name="Обычный 4 3 2 2 3 2 2 5 2" xfId="13385"/>
    <cellStyle name="Обычный 4 3 2 2 3 2 2 6" xfId="9161"/>
    <cellStyle name="Обычный 4 3 2 2 3 2 3" xfId="1064"/>
    <cellStyle name="Обычный 4 3 2 2 3 2 3 2" xfId="2473"/>
    <cellStyle name="Обычный 4 3 2 2 3 2 3 2 2" xfId="6697"/>
    <cellStyle name="Обычный 4 3 2 2 3 2 3 2 2 2" xfId="15145"/>
    <cellStyle name="Обычный 4 3 2 2 3 2 3 2 3" xfId="10921"/>
    <cellStyle name="Обычный 4 3 2 2 3 2 3 3" xfId="3881"/>
    <cellStyle name="Обычный 4 3 2 2 3 2 3 3 2" xfId="8105"/>
    <cellStyle name="Обычный 4 3 2 2 3 2 3 3 2 2" xfId="16553"/>
    <cellStyle name="Обычный 4 3 2 2 3 2 3 3 3" xfId="12329"/>
    <cellStyle name="Обычный 4 3 2 2 3 2 3 4" xfId="5289"/>
    <cellStyle name="Обычный 4 3 2 2 3 2 3 4 2" xfId="13737"/>
    <cellStyle name="Обычный 4 3 2 2 3 2 3 5" xfId="9513"/>
    <cellStyle name="Обычный 4 3 2 2 3 2 4" xfId="1769"/>
    <cellStyle name="Обычный 4 3 2 2 3 2 4 2" xfId="5993"/>
    <cellStyle name="Обычный 4 3 2 2 3 2 4 2 2" xfId="14441"/>
    <cellStyle name="Обычный 4 3 2 2 3 2 4 3" xfId="10217"/>
    <cellStyle name="Обычный 4 3 2 2 3 2 5" xfId="3177"/>
    <cellStyle name="Обычный 4 3 2 2 3 2 5 2" xfId="7401"/>
    <cellStyle name="Обычный 4 3 2 2 3 2 5 2 2" xfId="15849"/>
    <cellStyle name="Обычный 4 3 2 2 3 2 5 3" xfId="11625"/>
    <cellStyle name="Обычный 4 3 2 2 3 2 6" xfId="4585"/>
    <cellStyle name="Обычный 4 3 2 2 3 2 6 2" xfId="13033"/>
    <cellStyle name="Обычный 4 3 2 2 3 2 7" xfId="8809"/>
    <cellStyle name="Обычный 4 3 2 2 3 3" xfId="684"/>
    <cellStyle name="Обычный 4 3 2 2 3 3 2" xfId="1415"/>
    <cellStyle name="Обычный 4 3 2 2 3 3 2 2" xfId="2824"/>
    <cellStyle name="Обычный 4 3 2 2 3 3 2 2 2" xfId="7048"/>
    <cellStyle name="Обычный 4 3 2 2 3 3 2 2 2 2" xfId="15496"/>
    <cellStyle name="Обычный 4 3 2 2 3 3 2 2 3" xfId="11272"/>
    <cellStyle name="Обычный 4 3 2 2 3 3 2 3" xfId="4232"/>
    <cellStyle name="Обычный 4 3 2 2 3 3 2 3 2" xfId="8456"/>
    <cellStyle name="Обычный 4 3 2 2 3 3 2 3 2 2" xfId="16904"/>
    <cellStyle name="Обычный 4 3 2 2 3 3 2 3 3" xfId="12680"/>
    <cellStyle name="Обычный 4 3 2 2 3 3 2 4" xfId="5640"/>
    <cellStyle name="Обычный 4 3 2 2 3 3 2 4 2" xfId="14088"/>
    <cellStyle name="Обычный 4 3 2 2 3 3 2 5" xfId="9864"/>
    <cellStyle name="Обычный 4 3 2 2 3 3 3" xfId="2120"/>
    <cellStyle name="Обычный 4 3 2 2 3 3 3 2" xfId="6344"/>
    <cellStyle name="Обычный 4 3 2 2 3 3 3 2 2" xfId="14792"/>
    <cellStyle name="Обычный 4 3 2 2 3 3 3 3" xfId="10568"/>
    <cellStyle name="Обычный 4 3 2 2 3 3 4" xfId="3528"/>
    <cellStyle name="Обычный 4 3 2 2 3 3 4 2" xfId="7752"/>
    <cellStyle name="Обычный 4 3 2 2 3 3 4 2 2" xfId="16200"/>
    <cellStyle name="Обычный 4 3 2 2 3 3 4 3" xfId="11976"/>
    <cellStyle name="Обычный 4 3 2 2 3 3 5" xfId="4936"/>
    <cellStyle name="Обычный 4 3 2 2 3 3 5 2" xfId="13384"/>
    <cellStyle name="Обычный 4 3 2 2 3 3 6" xfId="9160"/>
    <cellStyle name="Обычный 4 3 2 2 3 4" xfId="1063"/>
    <cellStyle name="Обычный 4 3 2 2 3 4 2" xfId="2472"/>
    <cellStyle name="Обычный 4 3 2 2 3 4 2 2" xfId="6696"/>
    <cellStyle name="Обычный 4 3 2 2 3 4 2 2 2" xfId="15144"/>
    <cellStyle name="Обычный 4 3 2 2 3 4 2 3" xfId="10920"/>
    <cellStyle name="Обычный 4 3 2 2 3 4 3" xfId="3880"/>
    <cellStyle name="Обычный 4 3 2 2 3 4 3 2" xfId="8104"/>
    <cellStyle name="Обычный 4 3 2 2 3 4 3 2 2" xfId="16552"/>
    <cellStyle name="Обычный 4 3 2 2 3 4 3 3" xfId="12328"/>
    <cellStyle name="Обычный 4 3 2 2 3 4 4" xfId="5288"/>
    <cellStyle name="Обычный 4 3 2 2 3 4 4 2" xfId="13736"/>
    <cellStyle name="Обычный 4 3 2 2 3 4 5" xfId="9512"/>
    <cellStyle name="Обычный 4 3 2 2 3 5" xfId="1768"/>
    <cellStyle name="Обычный 4 3 2 2 3 5 2" xfId="5992"/>
    <cellStyle name="Обычный 4 3 2 2 3 5 2 2" xfId="14440"/>
    <cellStyle name="Обычный 4 3 2 2 3 5 3" xfId="10216"/>
    <cellStyle name="Обычный 4 3 2 2 3 6" xfId="3176"/>
    <cellStyle name="Обычный 4 3 2 2 3 6 2" xfId="7400"/>
    <cellStyle name="Обычный 4 3 2 2 3 6 2 2" xfId="15848"/>
    <cellStyle name="Обычный 4 3 2 2 3 6 3" xfId="11624"/>
    <cellStyle name="Обычный 4 3 2 2 3 7" xfId="4584"/>
    <cellStyle name="Обычный 4 3 2 2 3 7 2" xfId="13032"/>
    <cellStyle name="Обычный 4 3 2 2 3 8" xfId="8808"/>
    <cellStyle name="Обычный 4 3 2 2 4" xfId="284"/>
    <cellStyle name="Обычный 4 3 2 2 4 2" xfId="686"/>
    <cellStyle name="Обычный 4 3 2 2 4 2 2" xfId="1417"/>
    <cellStyle name="Обычный 4 3 2 2 4 2 2 2" xfId="2826"/>
    <cellStyle name="Обычный 4 3 2 2 4 2 2 2 2" xfId="7050"/>
    <cellStyle name="Обычный 4 3 2 2 4 2 2 2 2 2" xfId="15498"/>
    <cellStyle name="Обычный 4 3 2 2 4 2 2 2 3" xfId="11274"/>
    <cellStyle name="Обычный 4 3 2 2 4 2 2 3" xfId="4234"/>
    <cellStyle name="Обычный 4 3 2 2 4 2 2 3 2" xfId="8458"/>
    <cellStyle name="Обычный 4 3 2 2 4 2 2 3 2 2" xfId="16906"/>
    <cellStyle name="Обычный 4 3 2 2 4 2 2 3 3" xfId="12682"/>
    <cellStyle name="Обычный 4 3 2 2 4 2 2 4" xfId="5642"/>
    <cellStyle name="Обычный 4 3 2 2 4 2 2 4 2" xfId="14090"/>
    <cellStyle name="Обычный 4 3 2 2 4 2 2 5" xfId="9866"/>
    <cellStyle name="Обычный 4 3 2 2 4 2 3" xfId="2122"/>
    <cellStyle name="Обычный 4 3 2 2 4 2 3 2" xfId="6346"/>
    <cellStyle name="Обычный 4 3 2 2 4 2 3 2 2" xfId="14794"/>
    <cellStyle name="Обычный 4 3 2 2 4 2 3 3" xfId="10570"/>
    <cellStyle name="Обычный 4 3 2 2 4 2 4" xfId="3530"/>
    <cellStyle name="Обычный 4 3 2 2 4 2 4 2" xfId="7754"/>
    <cellStyle name="Обычный 4 3 2 2 4 2 4 2 2" xfId="16202"/>
    <cellStyle name="Обычный 4 3 2 2 4 2 4 3" xfId="11978"/>
    <cellStyle name="Обычный 4 3 2 2 4 2 5" xfId="4938"/>
    <cellStyle name="Обычный 4 3 2 2 4 2 5 2" xfId="13386"/>
    <cellStyle name="Обычный 4 3 2 2 4 2 6" xfId="9162"/>
    <cellStyle name="Обычный 4 3 2 2 4 3" xfId="1065"/>
    <cellStyle name="Обычный 4 3 2 2 4 3 2" xfId="2474"/>
    <cellStyle name="Обычный 4 3 2 2 4 3 2 2" xfId="6698"/>
    <cellStyle name="Обычный 4 3 2 2 4 3 2 2 2" xfId="15146"/>
    <cellStyle name="Обычный 4 3 2 2 4 3 2 3" xfId="10922"/>
    <cellStyle name="Обычный 4 3 2 2 4 3 3" xfId="3882"/>
    <cellStyle name="Обычный 4 3 2 2 4 3 3 2" xfId="8106"/>
    <cellStyle name="Обычный 4 3 2 2 4 3 3 2 2" xfId="16554"/>
    <cellStyle name="Обычный 4 3 2 2 4 3 3 3" xfId="12330"/>
    <cellStyle name="Обычный 4 3 2 2 4 3 4" xfId="5290"/>
    <cellStyle name="Обычный 4 3 2 2 4 3 4 2" xfId="13738"/>
    <cellStyle name="Обычный 4 3 2 2 4 3 5" xfId="9514"/>
    <cellStyle name="Обычный 4 3 2 2 4 4" xfId="1770"/>
    <cellStyle name="Обычный 4 3 2 2 4 4 2" xfId="5994"/>
    <cellStyle name="Обычный 4 3 2 2 4 4 2 2" xfId="14442"/>
    <cellStyle name="Обычный 4 3 2 2 4 4 3" xfId="10218"/>
    <cellStyle name="Обычный 4 3 2 2 4 5" xfId="3178"/>
    <cellStyle name="Обычный 4 3 2 2 4 5 2" xfId="7402"/>
    <cellStyle name="Обычный 4 3 2 2 4 5 2 2" xfId="15850"/>
    <cellStyle name="Обычный 4 3 2 2 4 5 3" xfId="11626"/>
    <cellStyle name="Обычный 4 3 2 2 4 6" xfId="4586"/>
    <cellStyle name="Обычный 4 3 2 2 4 6 2" xfId="13034"/>
    <cellStyle name="Обычный 4 3 2 2 4 7" xfId="8810"/>
    <cellStyle name="Обычный 4 3 2 2 5" xfId="679"/>
    <cellStyle name="Обычный 4 3 2 2 5 2" xfId="1410"/>
    <cellStyle name="Обычный 4 3 2 2 5 2 2" xfId="2819"/>
    <cellStyle name="Обычный 4 3 2 2 5 2 2 2" xfId="7043"/>
    <cellStyle name="Обычный 4 3 2 2 5 2 2 2 2" xfId="15491"/>
    <cellStyle name="Обычный 4 3 2 2 5 2 2 3" xfId="11267"/>
    <cellStyle name="Обычный 4 3 2 2 5 2 3" xfId="4227"/>
    <cellStyle name="Обычный 4 3 2 2 5 2 3 2" xfId="8451"/>
    <cellStyle name="Обычный 4 3 2 2 5 2 3 2 2" xfId="16899"/>
    <cellStyle name="Обычный 4 3 2 2 5 2 3 3" xfId="12675"/>
    <cellStyle name="Обычный 4 3 2 2 5 2 4" xfId="5635"/>
    <cellStyle name="Обычный 4 3 2 2 5 2 4 2" xfId="14083"/>
    <cellStyle name="Обычный 4 3 2 2 5 2 5" xfId="9859"/>
    <cellStyle name="Обычный 4 3 2 2 5 3" xfId="2115"/>
    <cellStyle name="Обычный 4 3 2 2 5 3 2" xfId="6339"/>
    <cellStyle name="Обычный 4 3 2 2 5 3 2 2" xfId="14787"/>
    <cellStyle name="Обычный 4 3 2 2 5 3 3" xfId="10563"/>
    <cellStyle name="Обычный 4 3 2 2 5 4" xfId="3523"/>
    <cellStyle name="Обычный 4 3 2 2 5 4 2" xfId="7747"/>
    <cellStyle name="Обычный 4 3 2 2 5 4 2 2" xfId="16195"/>
    <cellStyle name="Обычный 4 3 2 2 5 4 3" xfId="11971"/>
    <cellStyle name="Обычный 4 3 2 2 5 5" xfId="4931"/>
    <cellStyle name="Обычный 4 3 2 2 5 5 2" xfId="13379"/>
    <cellStyle name="Обычный 4 3 2 2 5 6" xfId="9155"/>
    <cellStyle name="Обычный 4 3 2 2 6" xfId="1058"/>
    <cellStyle name="Обычный 4 3 2 2 6 2" xfId="2467"/>
    <cellStyle name="Обычный 4 3 2 2 6 2 2" xfId="6691"/>
    <cellStyle name="Обычный 4 3 2 2 6 2 2 2" xfId="15139"/>
    <cellStyle name="Обычный 4 3 2 2 6 2 3" xfId="10915"/>
    <cellStyle name="Обычный 4 3 2 2 6 3" xfId="3875"/>
    <cellStyle name="Обычный 4 3 2 2 6 3 2" xfId="8099"/>
    <cellStyle name="Обычный 4 3 2 2 6 3 2 2" xfId="16547"/>
    <cellStyle name="Обычный 4 3 2 2 6 3 3" xfId="12323"/>
    <cellStyle name="Обычный 4 3 2 2 6 4" xfId="5283"/>
    <cellStyle name="Обычный 4 3 2 2 6 4 2" xfId="13731"/>
    <cellStyle name="Обычный 4 3 2 2 6 5" xfId="9507"/>
    <cellStyle name="Обычный 4 3 2 2 7" xfId="1763"/>
    <cellStyle name="Обычный 4 3 2 2 7 2" xfId="5987"/>
    <cellStyle name="Обычный 4 3 2 2 7 2 2" xfId="14435"/>
    <cellStyle name="Обычный 4 3 2 2 7 3" xfId="10211"/>
    <cellStyle name="Обычный 4 3 2 2 8" xfId="3171"/>
    <cellStyle name="Обычный 4 3 2 2 8 2" xfId="7395"/>
    <cellStyle name="Обычный 4 3 2 2 8 2 2" xfId="15843"/>
    <cellStyle name="Обычный 4 3 2 2 8 3" xfId="11619"/>
    <cellStyle name="Обычный 4 3 2 2 9" xfId="4579"/>
    <cellStyle name="Обычный 4 3 2 2 9 2" xfId="13027"/>
    <cellStyle name="Обычный 4 3 2 3" xfId="285"/>
    <cellStyle name="Обычный 4 3 2 3 2" xfId="286"/>
    <cellStyle name="Обычный 4 3 2 3 2 2" xfId="287"/>
    <cellStyle name="Обычный 4 3 2 3 2 2 2" xfId="689"/>
    <cellStyle name="Обычный 4 3 2 3 2 2 2 2" xfId="1420"/>
    <cellStyle name="Обычный 4 3 2 3 2 2 2 2 2" xfId="2829"/>
    <cellStyle name="Обычный 4 3 2 3 2 2 2 2 2 2" xfId="7053"/>
    <cellStyle name="Обычный 4 3 2 3 2 2 2 2 2 2 2" xfId="15501"/>
    <cellStyle name="Обычный 4 3 2 3 2 2 2 2 2 3" xfId="11277"/>
    <cellStyle name="Обычный 4 3 2 3 2 2 2 2 3" xfId="4237"/>
    <cellStyle name="Обычный 4 3 2 3 2 2 2 2 3 2" xfId="8461"/>
    <cellStyle name="Обычный 4 3 2 3 2 2 2 2 3 2 2" xfId="16909"/>
    <cellStyle name="Обычный 4 3 2 3 2 2 2 2 3 3" xfId="12685"/>
    <cellStyle name="Обычный 4 3 2 3 2 2 2 2 4" xfId="5645"/>
    <cellStyle name="Обычный 4 3 2 3 2 2 2 2 4 2" xfId="14093"/>
    <cellStyle name="Обычный 4 3 2 3 2 2 2 2 5" xfId="9869"/>
    <cellStyle name="Обычный 4 3 2 3 2 2 2 3" xfId="2125"/>
    <cellStyle name="Обычный 4 3 2 3 2 2 2 3 2" xfId="6349"/>
    <cellStyle name="Обычный 4 3 2 3 2 2 2 3 2 2" xfId="14797"/>
    <cellStyle name="Обычный 4 3 2 3 2 2 2 3 3" xfId="10573"/>
    <cellStyle name="Обычный 4 3 2 3 2 2 2 4" xfId="3533"/>
    <cellStyle name="Обычный 4 3 2 3 2 2 2 4 2" xfId="7757"/>
    <cellStyle name="Обычный 4 3 2 3 2 2 2 4 2 2" xfId="16205"/>
    <cellStyle name="Обычный 4 3 2 3 2 2 2 4 3" xfId="11981"/>
    <cellStyle name="Обычный 4 3 2 3 2 2 2 5" xfId="4941"/>
    <cellStyle name="Обычный 4 3 2 3 2 2 2 5 2" xfId="13389"/>
    <cellStyle name="Обычный 4 3 2 3 2 2 2 6" xfId="9165"/>
    <cellStyle name="Обычный 4 3 2 3 2 2 3" xfId="1068"/>
    <cellStyle name="Обычный 4 3 2 3 2 2 3 2" xfId="2477"/>
    <cellStyle name="Обычный 4 3 2 3 2 2 3 2 2" xfId="6701"/>
    <cellStyle name="Обычный 4 3 2 3 2 2 3 2 2 2" xfId="15149"/>
    <cellStyle name="Обычный 4 3 2 3 2 2 3 2 3" xfId="10925"/>
    <cellStyle name="Обычный 4 3 2 3 2 2 3 3" xfId="3885"/>
    <cellStyle name="Обычный 4 3 2 3 2 2 3 3 2" xfId="8109"/>
    <cellStyle name="Обычный 4 3 2 3 2 2 3 3 2 2" xfId="16557"/>
    <cellStyle name="Обычный 4 3 2 3 2 2 3 3 3" xfId="12333"/>
    <cellStyle name="Обычный 4 3 2 3 2 2 3 4" xfId="5293"/>
    <cellStyle name="Обычный 4 3 2 3 2 2 3 4 2" xfId="13741"/>
    <cellStyle name="Обычный 4 3 2 3 2 2 3 5" xfId="9517"/>
    <cellStyle name="Обычный 4 3 2 3 2 2 4" xfId="1773"/>
    <cellStyle name="Обычный 4 3 2 3 2 2 4 2" xfId="5997"/>
    <cellStyle name="Обычный 4 3 2 3 2 2 4 2 2" xfId="14445"/>
    <cellStyle name="Обычный 4 3 2 3 2 2 4 3" xfId="10221"/>
    <cellStyle name="Обычный 4 3 2 3 2 2 5" xfId="3181"/>
    <cellStyle name="Обычный 4 3 2 3 2 2 5 2" xfId="7405"/>
    <cellStyle name="Обычный 4 3 2 3 2 2 5 2 2" xfId="15853"/>
    <cellStyle name="Обычный 4 3 2 3 2 2 5 3" xfId="11629"/>
    <cellStyle name="Обычный 4 3 2 3 2 2 6" xfId="4589"/>
    <cellStyle name="Обычный 4 3 2 3 2 2 6 2" xfId="13037"/>
    <cellStyle name="Обычный 4 3 2 3 2 2 7" xfId="8813"/>
    <cellStyle name="Обычный 4 3 2 3 2 3" xfId="688"/>
    <cellStyle name="Обычный 4 3 2 3 2 3 2" xfId="1419"/>
    <cellStyle name="Обычный 4 3 2 3 2 3 2 2" xfId="2828"/>
    <cellStyle name="Обычный 4 3 2 3 2 3 2 2 2" xfId="7052"/>
    <cellStyle name="Обычный 4 3 2 3 2 3 2 2 2 2" xfId="15500"/>
    <cellStyle name="Обычный 4 3 2 3 2 3 2 2 3" xfId="11276"/>
    <cellStyle name="Обычный 4 3 2 3 2 3 2 3" xfId="4236"/>
    <cellStyle name="Обычный 4 3 2 3 2 3 2 3 2" xfId="8460"/>
    <cellStyle name="Обычный 4 3 2 3 2 3 2 3 2 2" xfId="16908"/>
    <cellStyle name="Обычный 4 3 2 3 2 3 2 3 3" xfId="12684"/>
    <cellStyle name="Обычный 4 3 2 3 2 3 2 4" xfId="5644"/>
    <cellStyle name="Обычный 4 3 2 3 2 3 2 4 2" xfId="14092"/>
    <cellStyle name="Обычный 4 3 2 3 2 3 2 5" xfId="9868"/>
    <cellStyle name="Обычный 4 3 2 3 2 3 3" xfId="2124"/>
    <cellStyle name="Обычный 4 3 2 3 2 3 3 2" xfId="6348"/>
    <cellStyle name="Обычный 4 3 2 3 2 3 3 2 2" xfId="14796"/>
    <cellStyle name="Обычный 4 3 2 3 2 3 3 3" xfId="10572"/>
    <cellStyle name="Обычный 4 3 2 3 2 3 4" xfId="3532"/>
    <cellStyle name="Обычный 4 3 2 3 2 3 4 2" xfId="7756"/>
    <cellStyle name="Обычный 4 3 2 3 2 3 4 2 2" xfId="16204"/>
    <cellStyle name="Обычный 4 3 2 3 2 3 4 3" xfId="11980"/>
    <cellStyle name="Обычный 4 3 2 3 2 3 5" xfId="4940"/>
    <cellStyle name="Обычный 4 3 2 3 2 3 5 2" xfId="13388"/>
    <cellStyle name="Обычный 4 3 2 3 2 3 6" xfId="9164"/>
    <cellStyle name="Обычный 4 3 2 3 2 4" xfId="1067"/>
    <cellStyle name="Обычный 4 3 2 3 2 4 2" xfId="2476"/>
    <cellStyle name="Обычный 4 3 2 3 2 4 2 2" xfId="6700"/>
    <cellStyle name="Обычный 4 3 2 3 2 4 2 2 2" xfId="15148"/>
    <cellStyle name="Обычный 4 3 2 3 2 4 2 3" xfId="10924"/>
    <cellStyle name="Обычный 4 3 2 3 2 4 3" xfId="3884"/>
    <cellStyle name="Обычный 4 3 2 3 2 4 3 2" xfId="8108"/>
    <cellStyle name="Обычный 4 3 2 3 2 4 3 2 2" xfId="16556"/>
    <cellStyle name="Обычный 4 3 2 3 2 4 3 3" xfId="12332"/>
    <cellStyle name="Обычный 4 3 2 3 2 4 4" xfId="5292"/>
    <cellStyle name="Обычный 4 3 2 3 2 4 4 2" xfId="13740"/>
    <cellStyle name="Обычный 4 3 2 3 2 4 5" xfId="9516"/>
    <cellStyle name="Обычный 4 3 2 3 2 5" xfId="1772"/>
    <cellStyle name="Обычный 4 3 2 3 2 5 2" xfId="5996"/>
    <cellStyle name="Обычный 4 3 2 3 2 5 2 2" xfId="14444"/>
    <cellStyle name="Обычный 4 3 2 3 2 5 3" xfId="10220"/>
    <cellStyle name="Обычный 4 3 2 3 2 6" xfId="3180"/>
    <cellStyle name="Обычный 4 3 2 3 2 6 2" xfId="7404"/>
    <cellStyle name="Обычный 4 3 2 3 2 6 2 2" xfId="15852"/>
    <cellStyle name="Обычный 4 3 2 3 2 6 3" xfId="11628"/>
    <cellStyle name="Обычный 4 3 2 3 2 7" xfId="4588"/>
    <cellStyle name="Обычный 4 3 2 3 2 7 2" xfId="13036"/>
    <cellStyle name="Обычный 4 3 2 3 2 8" xfId="8812"/>
    <cellStyle name="Обычный 4 3 2 3 3" xfId="288"/>
    <cellStyle name="Обычный 4 3 2 3 3 2" xfId="690"/>
    <cellStyle name="Обычный 4 3 2 3 3 2 2" xfId="1421"/>
    <cellStyle name="Обычный 4 3 2 3 3 2 2 2" xfId="2830"/>
    <cellStyle name="Обычный 4 3 2 3 3 2 2 2 2" xfId="7054"/>
    <cellStyle name="Обычный 4 3 2 3 3 2 2 2 2 2" xfId="15502"/>
    <cellStyle name="Обычный 4 3 2 3 3 2 2 2 3" xfId="11278"/>
    <cellStyle name="Обычный 4 3 2 3 3 2 2 3" xfId="4238"/>
    <cellStyle name="Обычный 4 3 2 3 3 2 2 3 2" xfId="8462"/>
    <cellStyle name="Обычный 4 3 2 3 3 2 2 3 2 2" xfId="16910"/>
    <cellStyle name="Обычный 4 3 2 3 3 2 2 3 3" xfId="12686"/>
    <cellStyle name="Обычный 4 3 2 3 3 2 2 4" xfId="5646"/>
    <cellStyle name="Обычный 4 3 2 3 3 2 2 4 2" xfId="14094"/>
    <cellStyle name="Обычный 4 3 2 3 3 2 2 5" xfId="9870"/>
    <cellStyle name="Обычный 4 3 2 3 3 2 3" xfId="2126"/>
    <cellStyle name="Обычный 4 3 2 3 3 2 3 2" xfId="6350"/>
    <cellStyle name="Обычный 4 3 2 3 3 2 3 2 2" xfId="14798"/>
    <cellStyle name="Обычный 4 3 2 3 3 2 3 3" xfId="10574"/>
    <cellStyle name="Обычный 4 3 2 3 3 2 4" xfId="3534"/>
    <cellStyle name="Обычный 4 3 2 3 3 2 4 2" xfId="7758"/>
    <cellStyle name="Обычный 4 3 2 3 3 2 4 2 2" xfId="16206"/>
    <cellStyle name="Обычный 4 3 2 3 3 2 4 3" xfId="11982"/>
    <cellStyle name="Обычный 4 3 2 3 3 2 5" xfId="4942"/>
    <cellStyle name="Обычный 4 3 2 3 3 2 5 2" xfId="13390"/>
    <cellStyle name="Обычный 4 3 2 3 3 2 6" xfId="9166"/>
    <cellStyle name="Обычный 4 3 2 3 3 3" xfId="1069"/>
    <cellStyle name="Обычный 4 3 2 3 3 3 2" xfId="2478"/>
    <cellStyle name="Обычный 4 3 2 3 3 3 2 2" xfId="6702"/>
    <cellStyle name="Обычный 4 3 2 3 3 3 2 2 2" xfId="15150"/>
    <cellStyle name="Обычный 4 3 2 3 3 3 2 3" xfId="10926"/>
    <cellStyle name="Обычный 4 3 2 3 3 3 3" xfId="3886"/>
    <cellStyle name="Обычный 4 3 2 3 3 3 3 2" xfId="8110"/>
    <cellStyle name="Обычный 4 3 2 3 3 3 3 2 2" xfId="16558"/>
    <cellStyle name="Обычный 4 3 2 3 3 3 3 3" xfId="12334"/>
    <cellStyle name="Обычный 4 3 2 3 3 3 4" xfId="5294"/>
    <cellStyle name="Обычный 4 3 2 3 3 3 4 2" xfId="13742"/>
    <cellStyle name="Обычный 4 3 2 3 3 3 5" xfId="9518"/>
    <cellStyle name="Обычный 4 3 2 3 3 4" xfId="1774"/>
    <cellStyle name="Обычный 4 3 2 3 3 4 2" xfId="5998"/>
    <cellStyle name="Обычный 4 3 2 3 3 4 2 2" xfId="14446"/>
    <cellStyle name="Обычный 4 3 2 3 3 4 3" xfId="10222"/>
    <cellStyle name="Обычный 4 3 2 3 3 5" xfId="3182"/>
    <cellStyle name="Обычный 4 3 2 3 3 5 2" xfId="7406"/>
    <cellStyle name="Обычный 4 3 2 3 3 5 2 2" xfId="15854"/>
    <cellStyle name="Обычный 4 3 2 3 3 5 3" xfId="11630"/>
    <cellStyle name="Обычный 4 3 2 3 3 6" xfId="4590"/>
    <cellStyle name="Обычный 4 3 2 3 3 6 2" xfId="13038"/>
    <cellStyle name="Обычный 4 3 2 3 3 7" xfId="8814"/>
    <cellStyle name="Обычный 4 3 2 3 4" xfId="687"/>
    <cellStyle name="Обычный 4 3 2 3 4 2" xfId="1418"/>
    <cellStyle name="Обычный 4 3 2 3 4 2 2" xfId="2827"/>
    <cellStyle name="Обычный 4 3 2 3 4 2 2 2" xfId="7051"/>
    <cellStyle name="Обычный 4 3 2 3 4 2 2 2 2" xfId="15499"/>
    <cellStyle name="Обычный 4 3 2 3 4 2 2 3" xfId="11275"/>
    <cellStyle name="Обычный 4 3 2 3 4 2 3" xfId="4235"/>
    <cellStyle name="Обычный 4 3 2 3 4 2 3 2" xfId="8459"/>
    <cellStyle name="Обычный 4 3 2 3 4 2 3 2 2" xfId="16907"/>
    <cellStyle name="Обычный 4 3 2 3 4 2 3 3" xfId="12683"/>
    <cellStyle name="Обычный 4 3 2 3 4 2 4" xfId="5643"/>
    <cellStyle name="Обычный 4 3 2 3 4 2 4 2" xfId="14091"/>
    <cellStyle name="Обычный 4 3 2 3 4 2 5" xfId="9867"/>
    <cellStyle name="Обычный 4 3 2 3 4 3" xfId="2123"/>
    <cellStyle name="Обычный 4 3 2 3 4 3 2" xfId="6347"/>
    <cellStyle name="Обычный 4 3 2 3 4 3 2 2" xfId="14795"/>
    <cellStyle name="Обычный 4 3 2 3 4 3 3" xfId="10571"/>
    <cellStyle name="Обычный 4 3 2 3 4 4" xfId="3531"/>
    <cellStyle name="Обычный 4 3 2 3 4 4 2" xfId="7755"/>
    <cellStyle name="Обычный 4 3 2 3 4 4 2 2" xfId="16203"/>
    <cellStyle name="Обычный 4 3 2 3 4 4 3" xfId="11979"/>
    <cellStyle name="Обычный 4 3 2 3 4 5" xfId="4939"/>
    <cellStyle name="Обычный 4 3 2 3 4 5 2" xfId="13387"/>
    <cellStyle name="Обычный 4 3 2 3 4 6" xfId="9163"/>
    <cellStyle name="Обычный 4 3 2 3 5" xfId="1066"/>
    <cellStyle name="Обычный 4 3 2 3 5 2" xfId="2475"/>
    <cellStyle name="Обычный 4 3 2 3 5 2 2" xfId="6699"/>
    <cellStyle name="Обычный 4 3 2 3 5 2 2 2" xfId="15147"/>
    <cellStyle name="Обычный 4 3 2 3 5 2 3" xfId="10923"/>
    <cellStyle name="Обычный 4 3 2 3 5 3" xfId="3883"/>
    <cellStyle name="Обычный 4 3 2 3 5 3 2" xfId="8107"/>
    <cellStyle name="Обычный 4 3 2 3 5 3 2 2" xfId="16555"/>
    <cellStyle name="Обычный 4 3 2 3 5 3 3" xfId="12331"/>
    <cellStyle name="Обычный 4 3 2 3 5 4" xfId="5291"/>
    <cellStyle name="Обычный 4 3 2 3 5 4 2" xfId="13739"/>
    <cellStyle name="Обычный 4 3 2 3 5 5" xfId="9515"/>
    <cellStyle name="Обычный 4 3 2 3 6" xfId="1771"/>
    <cellStyle name="Обычный 4 3 2 3 6 2" xfId="5995"/>
    <cellStyle name="Обычный 4 3 2 3 6 2 2" xfId="14443"/>
    <cellStyle name="Обычный 4 3 2 3 6 3" xfId="10219"/>
    <cellStyle name="Обычный 4 3 2 3 7" xfId="3179"/>
    <cellStyle name="Обычный 4 3 2 3 7 2" xfId="7403"/>
    <cellStyle name="Обычный 4 3 2 3 7 2 2" xfId="15851"/>
    <cellStyle name="Обычный 4 3 2 3 7 3" xfId="11627"/>
    <cellStyle name="Обычный 4 3 2 3 8" xfId="4587"/>
    <cellStyle name="Обычный 4 3 2 3 8 2" xfId="13035"/>
    <cellStyle name="Обычный 4 3 2 3 9" xfId="8811"/>
    <cellStyle name="Обычный 4 3 2 4" xfId="289"/>
    <cellStyle name="Обычный 4 3 2 4 2" xfId="290"/>
    <cellStyle name="Обычный 4 3 2 4 2 2" xfId="692"/>
    <cellStyle name="Обычный 4 3 2 4 2 2 2" xfId="1423"/>
    <cellStyle name="Обычный 4 3 2 4 2 2 2 2" xfId="2832"/>
    <cellStyle name="Обычный 4 3 2 4 2 2 2 2 2" xfId="7056"/>
    <cellStyle name="Обычный 4 3 2 4 2 2 2 2 2 2" xfId="15504"/>
    <cellStyle name="Обычный 4 3 2 4 2 2 2 2 3" xfId="11280"/>
    <cellStyle name="Обычный 4 3 2 4 2 2 2 3" xfId="4240"/>
    <cellStyle name="Обычный 4 3 2 4 2 2 2 3 2" xfId="8464"/>
    <cellStyle name="Обычный 4 3 2 4 2 2 2 3 2 2" xfId="16912"/>
    <cellStyle name="Обычный 4 3 2 4 2 2 2 3 3" xfId="12688"/>
    <cellStyle name="Обычный 4 3 2 4 2 2 2 4" xfId="5648"/>
    <cellStyle name="Обычный 4 3 2 4 2 2 2 4 2" xfId="14096"/>
    <cellStyle name="Обычный 4 3 2 4 2 2 2 5" xfId="9872"/>
    <cellStyle name="Обычный 4 3 2 4 2 2 3" xfId="2128"/>
    <cellStyle name="Обычный 4 3 2 4 2 2 3 2" xfId="6352"/>
    <cellStyle name="Обычный 4 3 2 4 2 2 3 2 2" xfId="14800"/>
    <cellStyle name="Обычный 4 3 2 4 2 2 3 3" xfId="10576"/>
    <cellStyle name="Обычный 4 3 2 4 2 2 4" xfId="3536"/>
    <cellStyle name="Обычный 4 3 2 4 2 2 4 2" xfId="7760"/>
    <cellStyle name="Обычный 4 3 2 4 2 2 4 2 2" xfId="16208"/>
    <cellStyle name="Обычный 4 3 2 4 2 2 4 3" xfId="11984"/>
    <cellStyle name="Обычный 4 3 2 4 2 2 5" xfId="4944"/>
    <cellStyle name="Обычный 4 3 2 4 2 2 5 2" xfId="13392"/>
    <cellStyle name="Обычный 4 3 2 4 2 2 6" xfId="9168"/>
    <cellStyle name="Обычный 4 3 2 4 2 3" xfId="1071"/>
    <cellStyle name="Обычный 4 3 2 4 2 3 2" xfId="2480"/>
    <cellStyle name="Обычный 4 3 2 4 2 3 2 2" xfId="6704"/>
    <cellStyle name="Обычный 4 3 2 4 2 3 2 2 2" xfId="15152"/>
    <cellStyle name="Обычный 4 3 2 4 2 3 2 3" xfId="10928"/>
    <cellStyle name="Обычный 4 3 2 4 2 3 3" xfId="3888"/>
    <cellStyle name="Обычный 4 3 2 4 2 3 3 2" xfId="8112"/>
    <cellStyle name="Обычный 4 3 2 4 2 3 3 2 2" xfId="16560"/>
    <cellStyle name="Обычный 4 3 2 4 2 3 3 3" xfId="12336"/>
    <cellStyle name="Обычный 4 3 2 4 2 3 4" xfId="5296"/>
    <cellStyle name="Обычный 4 3 2 4 2 3 4 2" xfId="13744"/>
    <cellStyle name="Обычный 4 3 2 4 2 3 5" xfId="9520"/>
    <cellStyle name="Обычный 4 3 2 4 2 4" xfId="1776"/>
    <cellStyle name="Обычный 4 3 2 4 2 4 2" xfId="6000"/>
    <cellStyle name="Обычный 4 3 2 4 2 4 2 2" xfId="14448"/>
    <cellStyle name="Обычный 4 3 2 4 2 4 3" xfId="10224"/>
    <cellStyle name="Обычный 4 3 2 4 2 5" xfId="3184"/>
    <cellStyle name="Обычный 4 3 2 4 2 5 2" xfId="7408"/>
    <cellStyle name="Обычный 4 3 2 4 2 5 2 2" xfId="15856"/>
    <cellStyle name="Обычный 4 3 2 4 2 5 3" xfId="11632"/>
    <cellStyle name="Обычный 4 3 2 4 2 6" xfId="4592"/>
    <cellStyle name="Обычный 4 3 2 4 2 6 2" xfId="13040"/>
    <cellStyle name="Обычный 4 3 2 4 2 7" xfId="8816"/>
    <cellStyle name="Обычный 4 3 2 4 3" xfId="691"/>
    <cellStyle name="Обычный 4 3 2 4 3 2" xfId="1422"/>
    <cellStyle name="Обычный 4 3 2 4 3 2 2" xfId="2831"/>
    <cellStyle name="Обычный 4 3 2 4 3 2 2 2" xfId="7055"/>
    <cellStyle name="Обычный 4 3 2 4 3 2 2 2 2" xfId="15503"/>
    <cellStyle name="Обычный 4 3 2 4 3 2 2 3" xfId="11279"/>
    <cellStyle name="Обычный 4 3 2 4 3 2 3" xfId="4239"/>
    <cellStyle name="Обычный 4 3 2 4 3 2 3 2" xfId="8463"/>
    <cellStyle name="Обычный 4 3 2 4 3 2 3 2 2" xfId="16911"/>
    <cellStyle name="Обычный 4 3 2 4 3 2 3 3" xfId="12687"/>
    <cellStyle name="Обычный 4 3 2 4 3 2 4" xfId="5647"/>
    <cellStyle name="Обычный 4 3 2 4 3 2 4 2" xfId="14095"/>
    <cellStyle name="Обычный 4 3 2 4 3 2 5" xfId="9871"/>
    <cellStyle name="Обычный 4 3 2 4 3 3" xfId="2127"/>
    <cellStyle name="Обычный 4 3 2 4 3 3 2" xfId="6351"/>
    <cellStyle name="Обычный 4 3 2 4 3 3 2 2" xfId="14799"/>
    <cellStyle name="Обычный 4 3 2 4 3 3 3" xfId="10575"/>
    <cellStyle name="Обычный 4 3 2 4 3 4" xfId="3535"/>
    <cellStyle name="Обычный 4 3 2 4 3 4 2" xfId="7759"/>
    <cellStyle name="Обычный 4 3 2 4 3 4 2 2" xfId="16207"/>
    <cellStyle name="Обычный 4 3 2 4 3 4 3" xfId="11983"/>
    <cellStyle name="Обычный 4 3 2 4 3 5" xfId="4943"/>
    <cellStyle name="Обычный 4 3 2 4 3 5 2" xfId="13391"/>
    <cellStyle name="Обычный 4 3 2 4 3 6" xfId="9167"/>
    <cellStyle name="Обычный 4 3 2 4 4" xfId="1070"/>
    <cellStyle name="Обычный 4 3 2 4 4 2" xfId="2479"/>
    <cellStyle name="Обычный 4 3 2 4 4 2 2" xfId="6703"/>
    <cellStyle name="Обычный 4 3 2 4 4 2 2 2" xfId="15151"/>
    <cellStyle name="Обычный 4 3 2 4 4 2 3" xfId="10927"/>
    <cellStyle name="Обычный 4 3 2 4 4 3" xfId="3887"/>
    <cellStyle name="Обычный 4 3 2 4 4 3 2" xfId="8111"/>
    <cellStyle name="Обычный 4 3 2 4 4 3 2 2" xfId="16559"/>
    <cellStyle name="Обычный 4 3 2 4 4 3 3" xfId="12335"/>
    <cellStyle name="Обычный 4 3 2 4 4 4" xfId="5295"/>
    <cellStyle name="Обычный 4 3 2 4 4 4 2" xfId="13743"/>
    <cellStyle name="Обычный 4 3 2 4 4 5" xfId="9519"/>
    <cellStyle name="Обычный 4 3 2 4 5" xfId="1775"/>
    <cellStyle name="Обычный 4 3 2 4 5 2" xfId="5999"/>
    <cellStyle name="Обычный 4 3 2 4 5 2 2" xfId="14447"/>
    <cellStyle name="Обычный 4 3 2 4 5 3" xfId="10223"/>
    <cellStyle name="Обычный 4 3 2 4 6" xfId="3183"/>
    <cellStyle name="Обычный 4 3 2 4 6 2" xfId="7407"/>
    <cellStyle name="Обычный 4 3 2 4 6 2 2" xfId="15855"/>
    <cellStyle name="Обычный 4 3 2 4 6 3" xfId="11631"/>
    <cellStyle name="Обычный 4 3 2 4 7" xfId="4591"/>
    <cellStyle name="Обычный 4 3 2 4 7 2" xfId="13039"/>
    <cellStyle name="Обычный 4 3 2 4 8" xfId="8815"/>
    <cellStyle name="Обычный 4 3 2 5" xfId="291"/>
    <cellStyle name="Обычный 4 3 2 5 2" xfId="693"/>
    <cellStyle name="Обычный 4 3 2 5 2 2" xfId="1424"/>
    <cellStyle name="Обычный 4 3 2 5 2 2 2" xfId="2833"/>
    <cellStyle name="Обычный 4 3 2 5 2 2 2 2" xfId="7057"/>
    <cellStyle name="Обычный 4 3 2 5 2 2 2 2 2" xfId="15505"/>
    <cellStyle name="Обычный 4 3 2 5 2 2 2 3" xfId="11281"/>
    <cellStyle name="Обычный 4 3 2 5 2 2 3" xfId="4241"/>
    <cellStyle name="Обычный 4 3 2 5 2 2 3 2" xfId="8465"/>
    <cellStyle name="Обычный 4 3 2 5 2 2 3 2 2" xfId="16913"/>
    <cellStyle name="Обычный 4 3 2 5 2 2 3 3" xfId="12689"/>
    <cellStyle name="Обычный 4 3 2 5 2 2 4" xfId="5649"/>
    <cellStyle name="Обычный 4 3 2 5 2 2 4 2" xfId="14097"/>
    <cellStyle name="Обычный 4 3 2 5 2 2 5" xfId="9873"/>
    <cellStyle name="Обычный 4 3 2 5 2 3" xfId="2129"/>
    <cellStyle name="Обычный 4 3 2 5 2 3 2" xfId="6353"/>
    <cellStyle name="Обычный 4 3 2 5 2 3 2 2" xfId="14801"/>
    <cellStyle name="Обычный 4 3 2 5 2 3 3" xfId="10577"/>
    <cellStyle name="Обычный 4 3 2 5 2 4" xfId="3537"/>
    <cellStyle name="Обычный 4 3 2 5 2 4 2" xfId="7761"/>
    <cellStyle name="Обычный 4 3 2 5 2 4 2 2" xfId="16209"/>
    <cellStyle name="Обычный 4 3 2 5 2 4 3" xfId="11985"/>
    <cellStyle name="Обычный 4 3 2 5 2 5" xfId="4945"/>
    <cellStyle name="Обычный 4 3 2 5 2 5 2" xfId="13393"/>
    <cellStyle name="Обычный 4 3 2 5 2 6" xfId="9169"/>
    <cellStyle name="Обычный 4 3 2 5 3" xfId="1072"/>
    <cellStyle name="Обычный 4 3 2 5 3 2" xfId="2481"/>
    <cellStyle name="Обычный 4 3 2 5 3 2 2" xfId="6705"/>
    <cellStyle name="Обычный 4 3 2 5 3 2 2 2" xfId="15153"/>
    <cellStyle name="Обычный 4 3 2 5 3 2 3" xfId="10929"/>
    <cellStyle name="Обычный 4 3 2 5 3 3" xfId="3889"/>
    <cellStyle name="Обычный 4 3 2 5 3 3 2" xfId="8113"/>
    <cellStyle name="Обычный 4 3 2 5 3 3 2 2" xfId="16561"/>
    <cellStyle name="Обычный 4 3 2 5 3 3 3" xfId="12337"/>
    <cellStyle name="Обычный 4 3 2 5 3 4" xfId="5297"/>
    <cellStyle name="Обычный 4 3 2 5 3 4 2" xfId="13745"/>
    <cellStyle name="Обычный 4 3 2 5 3 5" xfId="9521"/>
    <cellStyle name="Обычный 4 3 2 5 4" xfId="1777"/>
    <cellStyle name="Обычный 4 3 2 5 4 2" xfId="6001"/>
    <cellStyle name="Обычный 4 3 2 5 4 2 2" xfId="14449"/>
    <cellStyle name="Обычный 4 3 2 5 4 3" xfId="10225"/>
    <cellStyle name="Обычный 4 3 2 5 5" xfId="3185"/>
    <cellStyle name="Обычный 4 3 2 5 5 2" xfId="7409"/>
    <cellStyle name="Обычный 4 3 2 5 5 2 2" xfId="15857"/>
    <cellStyle name="Обычный 4 3 2 5 5 3" xfId="11633"/>
    <cellStyle name="Обычный 4 3 2 5 6" xfId="4593"/>
    <cellStyle name="Обычный 4 3 2 5 6 2" xfId="13041"/>
    <cellStyle name="Обычный 4 3 2 5 7" xfId="8817"/>
    <cellStyle name="Обычный 4 3 2 6" xfId="678"/>
    <cellStyle name="Обычный 4 3 2 6 2" xfId="1409"/>
    <cellStyle name="Обычный 4 3 2 6 2 2" xfId="2818"/>
    <cellStyle name="Обычный 4 3 2 6 2 2 2" xfId="7042"/>
    <cellStyle name="Обычный 4 3 2 6 2 2 2 2" xfId="15490"/>
    <cellStyle name="Обычный 4 3 2 6 2 2 3" xfId="11266"/>
    <cellStyle name="Обычный 4 3 2 6 2 3" xfId="4226"/>
    <cellStyle name="Обычный 4 3 2 6 2 3 2" xfId="8450"/>
    <cellStyle name="Обычный 4 3 2 6 2 3 2 2" xfId="16898"/>
    <cellStyle name="Обычный 4 3 2 6 2 3 3" xfId="12674"/>
    <cellStyle name="Обычный 4 3 2 6 2 4" xfId="5634"/>
    <cellStyle name="Обычный 4 3 2 6 2 4 2" xfId="14082"/>
    <cellStyle name="Обычный 4 3 2 6 2 5" xfId="9858"/>
    <cellStyle name="Обычный 4 3 2 6 3" xfId="2114"/>
    <cellStyle name="Обычный 4 3 2 6 3 2" xfId="6338"/>
    <cellStyle name="Обычный 4 3 2 6 3 2 2" xfId="14786"/>
    <cellStyle name="Обычный 4 3 2 6 3 3" xfId="10562"/>
    <cellStyle name="Обычный 4 3 2 6 4" xfId="3522"/>
    <cellStyle name="Обычный 4 3 2 6 4 2" xfId="7746"/>
    <cellStyle name="Обычный 4 3 2 6 4 2 2" xfId="16194"/>
    <cellStyle name="Обычный 4 3 2 6 4 3" xfId="11970"/>
    <cellStyle name="Обычный 4 3 2 6 5" xfId="4930"/>
    <cellStyle name="Обычный 4 3 2 6 5 2" xfId="13378"/>
    <cellStyle name="Обычный 4 3 2 6 6" xfId="9154"/>
    <cellStyle name="Обычный 4 3 2 7" xfId="1057"/>
    <cellStyle name="Обычный 4 3 2 7 2" xfId="2466"/>
    <cellStyle name="Обычный 4 3 2 7 2 2" xfId="6690"/>
    <cellStyle name="Обычный 4 3 2 7 2 2 2" xfId="15138"/>
    <cellStyle name="Обычный 4 3 2 7 2 3" xfId="10914"/>
    <cellStyle name="Обычный 4 3 2 7 3" xfId="3874"/>
    <cellStyle name="Обычный 4 3 2 7 3 2" xfId="8098"/>
    <cellStyle name="Обычный 4 3 2 7 3 2 2" xfId="16546"/>
    <cellStyle name="Обычный 4 3 2 7 3 3" xfId="12322"/>
    <cellStyle name="Обычный 4 3 2 7 4" xfId="5282"/>
    <cellStyle name="Обычный 4 3 2 7 4 2" xfId="13730"/>
    <cellStyle name="Обычный 4 3 2 7 5" xfId="9506"/>
    <cellStyle name="Обычный 4 3 2 8" xfId="1762"/>
    <cellStyle name="Обычный 4 3 2 8 2" xfId="5986"/>
    <cellStyle name="Обычный 4 3 2 8 2 2" xfId="14434"/>
    <cellStyle name="Обычный 4 3 2 8 3" xfId="10210"/>
    <cellStyle name="Обычный 4 3 2 9" xfId="3170"/>
    <cellStyle name="Обычный 4 3 2 9 2" xfId="7394"/>
    <cellStyle name="Обычный 4 3 2 9 2 2" xfId="15842"/>
    <cellStyle name="Обычный 4 3 2 9 3" xfId="11618"/>
    <cellStyle name="Обычный 4 3 2_Отчет за 2015 год" xfId="292"/>
    <cellStyle name="Обычный 4 3 3" xfId="293"/>
    <cellStyle name="Обычный 4 3 3 10" xfId="8818"/>
    <cellStyle name="Обычный 4 3 3 2" xfId="294"/>
    <cellStyle name="Обычный 4 3 3 2 2" xfId="295"/>
    <cellStyle name="Обычный 4 3 3 2 2 2" xfId="296"/>
    <cellStyle name="Обычный 4 3 3 2 2 2 2" xfId="697"/>
    <cellStyle name="Обычный 4 3 3 2 2 2 2 2" xfId="1428"/>
    <cellStyle name="Обычный 4 3 3 2 2 2 2 2 2" xfId="2837"/>
    <cellStyle name="Обычный 4 3 3 2 2 2 2 2 2 2" xfId="7061"/>
    <cellStyle name="Обычный 4 3 3 2 2 2 2 2 2 2 2" xfId="15509"/>
    <cellStyle name="Обычный 4 3 3 2 2 2 2 2 2 3" xfId="11285"/>
    <cellStyle name="Обычный 4 3 3 2 2 2 2 2 3" xfId="4245"/>
    <cellStyle name="Обычный 4 3 3 2 2 2 2 2 3 2" xfId="8469"/>
    <cellStyle name="Обычный 4 3 3 2 2 2 2 2 3 2 2" xfId="16917"/>
    <cellStyle name="Обычный 4 3 3 2 2 2 2 2 3 3" xfId="12693"/>
    <cellStyle name="Обычный 4 3 3 2 2 2 2 2 4" xfId="5653"/>
    <cellStyle name="Обычный 4 3 3 2 2 2 2 2 4 2" xfId="14101"/>
    <cellStyle name="Обычный 4 3 3 2 2 2 2 2 5" xfId="9877"/>
    <cellStyle name="Обычный 4 3 3 2 2 2 2 3" xfId="2133"/>
    <cellStyle name="Обычный 4 3 3 2 2 2 2 3 2" xfId="6357"/>
    <cellStyle name="Обычный 4 3 3 2 2 2 2 3 2 2" xfId="14805"/>
    <cellStyle name="Обычный 4 3 3 2 2 2 2 3 3" xfId="10581"/>
    <cellStyle name="Обычный 4 3 3 2 2 2 2 4" xfId="3541"/>
    <cellStyle name="Обычный 4 3 3 2 2 2 2 4 2" xfId="7765"/>
    <cellStyle name="Обычный 4 3 3 2 2 2 2 4 2 2" xfId="16213"/>
    <cellStyle name="Обычный 4 3 3 2 2 2 2 4 3" xfId="11989"/>
    <cellStyle name="Обычный 4 3 3 2 2 2 2 5" xfId="4949"/>
    <cellStyle name="Обычный 4 3 3 2 2 2 2 5 2" xfId="13397"/>
    <cellStyle name="Обычный 4 3 3 2 2 2 2 6" xfId="9173"/>
    <cellStyle name="Обычный 4 3 3 2 2 2 3" xfId="1076"/>
    <cellStyle name="Обычный 4 3 3 2 2 2 3 2" xfId="2485"/>
    <cellStyle name="Обычный 4 3 3 2 2 2 3 2 2" xfId="6709"/>
    <cellStyle name="Обычный 4 3 3 2 2 2 3 2 2 2" xfId="15157"/>
    <cellStyle name="Обычный 4 3 3 2 2 2 3 2 3" xfId="10933"/>
    <cellStyle name="Обычный 4 3 3 2 2 2 3 3" xfId="3893"/>
    <cellStyle name="Обычный 4 3 3 2 2 2 3 3 2" xfId="8117"/>
    <cellStyle name="Обычный 4 3 3 2 2 2 3 3 2 2" xfId="16565"/>
    <cellStyle name="Обычный 4 3 3 2 2 2 3 3 3" xfId="12341"/>
    <cellStyle name="Обычный 4 3 3 2 2 2 3 4" xfId="5301"/>
    <cellStyle name="Обычный 4 3 3 2 2 2 3 4 2" xfId="13749"/>
    <cellStyle name="Обычный 4 3 3 2 2 2 3 5" xfId="9525"/>
    <cellStyle name="Обычный 4 3 3 2 2 2 4" xfId="1781"/>
    <cellStyle name="Обычный 4 3 3 2 2 2 4 2" xfId="6005"/>
    <cellStyle name="Обычный 4 3 3 2 2 2 4 2 2" xfId="14453"/>
    <cellStyle name="Обычный 4 3 3 2 2 2 4 3" xfId="10229"/>
    <cellStyle name="Обычный 4 3 3 2 2 2 5" xfId="3189"/>
    <cellStyle name="Обычный 4 3 3 2 2 2 5 2" xfId="7413"/>
    <cellStyle name="Обычный 4 3 3 2 2 2 5 2 2" xfId="15861"/>
    <cellStyle name="Обычный 4 3 3 2 2 2 5 3" xfId="11637"/>
    <cellStyle name="Обычный 4 3 3 2 2 2 6" xfId="4597"/>
    <cellStyle name="Обычный 4 3 3 2 2 2 6 2" xfId="13045"/>
    <cellStyle name="Обычный 4 3 3 2 2 2 7" xfId="8821"/>
    <cellStyle name="Обычный 4 3 3 2 2 3" xfId="696"/>
    <cellStyle name="Обычный 4 3 3 2 2 3 2" xfId="1427"/>
    <cellStyle name="Обычный 4 3 3 2 2 3 2 2" xfId="2836"/>
    <cellStyle name="Обычный 4 3 3 2 2 3 2 2 2" xfId="7060"/>
    <cellStyle name="Обычный 4 3 3 2 2 3 2 2 2 2" xfId="15508"/>
    <cellStyle name="Обычный 4 3 3 2 2 3 2 2 3" xfId="11284"/>
    <cellStyle name="Обычный 4 3 3 2 2 3 2 3" xfId="4244"/>
    <cellStyle name="Обычный 4 3 3 2 2 3 2 3 2" xfId="8468"/>
    <cellStyle name="Обычный 4 3 3 2 2 3 2 3 2 2" xfId="16916"/>
    <cellStyle name="Обычный 4 3 3 2 2 3 2 3 3" xfId="12692"/>
    <cellStyle name="Обычный 4 3 3 2 2 3 2 4" xfId="5652"/>
    <cellStyle name="Обычный 4 3 3 2 2 3 2 4 2" xfId="14100"/>
    <cellStyle name="Обычный 4 3 3 2 2 3 2 5" xfId="9876"/>
    <cellStyle name="Обычный 4 3 3 2 2 3 3" xfId="2132"/>
    <cellStyle name="Обычный 4 3 3 2 2 3 3 2" xfId="6356"/>
    <cellStyle name="Обычный 4 3 3 2 2 3 3 2 2" xfId="14804"/>
    <cellStyle name="Обычный 4 3 3 2 2 3 3 3" xfId="10580"/>
    <cellStyle name="Обычный 4 3 3 2 2 3 4" xfId="3540"/>
    <cellStyle name="Обычный 4 3 3 2 2 3 4 2" xfId="7764"/>
    <cellStyle name="Обычный 4 3 3 2 2 3 4 2 2" xfId="16212"/>
    <cellStyle name="Обычный 4 3 3 2 2 3 4 3" xfId="11988"/>
    <cellStyle name="Обычный 4 3 3 2 2 3 5" xfId="4948"/>
    <cellStyle name="Обычный 4 3 3 2 2 3 5 2" xfId="13396"/>
    <cellStyle name="Обычный 4 3 3 2 2 3 6" xfId="9172"/>
    <cellStyle name="Обычный 4 3 3 2 2 4" xfId="1075"/>
    <cellStyle name="Обычный 4 3 3 2 2 4 2" xfId="2484"/>
    <cellStyle name="Обычный 4 3 3 2 2 4 2 2" xfId="6708"/>
    <cellStyle name="Обычный 4 3 3 2 2 4 2 2 2" xfId="15156"/>
    <cellStyle name="Обычный 4 3 3 2 2 4 2 3" xfId="10932"/>
    <cellStyle name="Обычный 4 3 3 2 2 4 3" xfId="3892"/>
    <cellStyle name="Обычный 4 3 3 2 2 4 3 2" xfId="8116"/>
    <cellStyle name="Обычный 4 3 3 2 2 4 3 2 2" xfId="16564"/>
    <cellStyle name="Обычный 4 3 3 2 2 4 3 3" xfId="12340"/>
    <cellStyle name="Обычный 4 3 3 2 2 4 4" xfId="5300"/>
    <cellStyle name="Обычный 4 3 3 2 2 4 4 2" xfId="13748"/>
    <cellStyle name="Обычный 4 3 3 2 2 4 5" xfId="9524"/>
    <cellStyle name="Обычный 4 3 3 2 2 5" xfId="1780"/>
    <cellStyle name="Обычный 4 3 3 2 2 5 2" xfId="6004"/>
    <cellStyle name="Обычный 4 3 3 2 2 5 2 2" xfId="14452"/>
    <cellStyle name="Обычный 4 3 3 2 2 5 3" xfId="10228"/>
    <cellStyle name="Обычный 4 3 3 2 2 6" xfId="3188"/>
    <cellStyle name="Обычный 4 3 3 2 2 6 2" xfId="7412"/>
    <cellStyle name="Обычный 4 3 3 2 2 6 2 2" xfId="15860"/>
    <cellStyle name="Обычный 4 3 3 2 2 6 3" xfId="11636"/>
    <cellStyle name="Обычный 4 3 3 2 2 7" xfId="4596"/>
    <cellStyle name="Обычный 4 3 3 2 2 7 2" xfId="13044"/>
    <cellStyle name="Обычный 4 3 3 2 2 8" xfId="8820"/>
    <cellStyle name="Обычный 4 3 3 2 3" xfId="297"/>
    <cellStyle name="Обычный 4 3 3 2 3 2" xfId="698"/>
    <cellStyle name="Обычный 4 3 3 2 3 2 2" xfId="1429"/>
    <cellStyle name="Обычный 4 3 3 2 3 2 2 2" xfId="2838"/>
    <cellStyle name="Обычный 4 3 3 2 3 2 2 2 2" xfId="7062"/>
    <cellStyle name="Обычный 4 3 3 2 3 2 2 2 2 2" xfId="15510"/>
    <cellStyle name="Обычный 4 3 3 2 3 2 2 2 3" xfId="11286"/>
    <cellStyle name="Обычный 4 3 3 2 3 2 2 3" xfId="4246"/>
    <cellStyle name="Обычный 4 3 3 2 3 2 2 3 2" xfId="8470"/>
    <cellStyle name="Обычный 4 3 3 2 3 2 2 3 2 2" xfId="16918"/>
    <cellStyle name="Обычный 4 3 3 2 3 2 2 3 3" xfId="12694"/>
    <cellStyle name="Обычный 4 3 3 2 3 2 2 4" xfId="5654"/>
    <cellStyle name="Обычный 4 3 3 2 3 2 2 4 2" xfId="14102"/>
    <cellStyle name="Обычный 4 3 3 2 3 2 2 5" xfId="9878"/>
    <cellStyle name="Обычный 4 3 3 2 3 2 3" xfId="2134"/>
    <cellStyle name="Обычный 4 3 3 2 3 2 3 2" xfId="6358"/>
    <cellStyle name="Обычный 4 3 3 2 3 2 3 2 2" xfId="14806"/>
    <cellStyle name="Обычный 4 3 3 2 3 2 3 3" xfId="10582"/>
    <cellStyle name="Обычный 4 3 3 2 3 2 4" xfId="3542"/>
    <cellStyle name="Обычный 4 3 3 2 3 2 4 2" xfId="7766"/>
    <cellStyle name="Обычный 4 3 3 2 3 2 4 2 2" xfId="16214"/>
    <cellStyle name="Обычный 4 3 3 2 3 2 4 3" xfId="11990"/>
    <cellStyle name="Обычный 4 3 3 2 3 2 5" xfId="4950"/>
    <cellStyle name="Обычный 4 3 3 2 3 2 5 2" xfId="13398"/>
    <cellStyle name="Обычный 4 3 3 2 3 2 6" xfId="9174"/>
    <cellStyle name="Обычный 4 3 3 2 3 3" xfId="1077"/>
    <cellStyle name="Обычный 4 3 3 2 3 3 2" xfId="2486"/>
    <cellStyle name="Обычный 4 3 3 2 3 3 2 2" xfId="6710"/>
    <cellStyle name="Обычный 4 3 3 2 3 3 2 2 2" xfId="15158"/>
    <cellStyle name="Обычный 4 3 3 2 3 3 2 3" xfId="10934"/>
    <cellStyle name="Обычный 4 3 3 2 3 3 3" xfId="3894"/>
    <cellStyle name="Обычный 4 3 3 2 3 3 3 2" xfId="8118"/>
    <cellStyle name="Обычный 4 3 3 2 3 3 3 2 2" xfId="16566"/>
    <cellStyle name="Обычный 4 3 3 2 3 3 3 3" xfId="12342"/>
    <cellStyle name="Обычный 4 3 3 2 3 3 4" xfId="5302"/>
    <cellStyle name="Обычный 4 3 3 2 3 3 4 2" xfId="13750"/>
    <cellStyle name="Обычный 4 3 3 2 3 3 5" xfId="9526"/>
    <cellStyle name="Обычный 4 3 3 2 3 4" xfId="1782"/>
    <cellStyle name="Обычный 4 3 3 2 3 4 2" xfId="6006"/>
    <cellStyle name="Обычный 4 3 3 2 3 4 2 2" xfId="14454"/>
    <cellStyle name="Обычный 4 3 3 2 3 4 3" xfId="10230"/>
    <cellStyle name="Обычный 4 3 3 2 3 5" xfId="3190"/>
    <cellStyle name="Обычный 4 3 3 2 3 5 2" xfId="7414"/>
    <cellStyle name="Обычный 4 3 3 2 3 5 2 2" xfId="15862"/>
    <cellStyle name="Обычный 4 3 3 2 3 5 3" xfId="11638"/>
    <cellStyle name="Обычный 4 3 3 2 3 6" xfId="4598"/>
    <cellStyle name="Обычный 4 3 3 2 3 6 2" xfId="13046"/>
    <cellStyle name="Обычный 4 3 3 2 3 7" xfId="8822"/>
    <cellStyle name="Обычный 4 3 3 2 4" xfId="695"/>
    <cellStyle name="Обычный 4 3 3 2 4 2" xfId="1426"/>
    <cellStyle name="Обычный 4 3 3 2 4 2 2" xfId="2835"/>
    <cellStyle name="Обычный 4 3 3 2 4 2 2 2" xfId="7059"/>
    <cellStyle name="Обычный 4 3 3 2 4 2 2 2 2" xfId="15507"/>
    <cellStyle name="Обычный 4 3 3 2 4 2 2 3" xfId="11283"/>
    <cellStyle name="Обычный 4 3 3 2 4 2 3" xfId="4243"/>
    <cellStyle name="Обычный 4 3 3 2 4 2 3 2" xfId="8467"/>
    <cellStyle name="Обычный 4 3 3 2 4 2 3 2 2" xfId="16915"/>
    <cellStyle name="Обычный 4 3 3 2 4 2 3 3" xfId="12691"/>
    <cellStyle name="Обычный 4 3 3 2 4 2 4" xfId="5651"/>
    <cellStyle name="Обычный 4 3 3 2 4 2 4 2" xfId="14099"/>
    <cellStyle name="Обычный 4 3 3 2 4 2 5" xfId="9875"/>
    <cellStyle name="Обычный 4 3 3 2 4 3" xfId="2131"/>
    <cellStyle name="Обычный 4 3 3 2 4 3 2" xfId="6355"/>
    <cellStyle name="Обычный 4 3 3 2 4 3 2 2" xfId="14803"/>
    <cellStyle name="Обычный 4 3 3 2 4 3 3" xfId="10579"/>
    <cellStyle name="Обычный 4 3 3 2 4 4" xfId="3539"/>
    <cellStyle name="Обычный 4 3 3 2 4 4 2" xfId="7763"/>
    <cellStyle name="Обычный 4 3 3 2 4 4 2 2" xfId="16211"/>
    <cellStyle name="Обычный 4 3 3 2 4 4 3" xfId="11987"/>
    <cellStyle name="Обычный 4 3 3 2 4 5" xfId="4947"/>
    <cellStyle name="Обычный 4 3 3 2 4 5 2" xfId="13395"/>
    <cellStyle name="Обычный 4 3 3 2 4 6" xfId="9171"/>
    <cellStyle name="Обычный 4 3 3 2 5" xfId="1074"/>
    <cellStyle name="Обычный 4 3 3 2 5 2" xfId="2483"/>
    <cellStyle name="Обычный 4 3 3 2 5 2 2" xfId="6707"/>
    <cellStyle name="Обычный 4 3 3 2 5 2 2 2" xfId="15155"/>
    <cellStyle name="Обычный 4 3 3 2 5 2 3" xfId="10931"/>
    <cellStyle name="Обычный 4 3 3 2 5 3" xfId="3891"/>
    <cellStyle name="Обычный 4 3 3 2 5 3 2" xfId="8115"/>
    <cellStyle name="Обычный 4 3 3 2 5 3 2 2" xfId="16563"/>
    <cellStyle name="Обычный 4 3 3 2 5 3 3" xfId="12339"/>
    <cellStyle name="Обычный 4 3 3 2 5 4" xfId="5299"/>
    <cellStyle name="Обычный 4 3 3 2 5 4 2" xfId="13747"/>
    <cellStyle name="Обычный 4 3 3 2 5 5" xfId="9523"/>
    <cellStyle name="Обычный 4 3 3 2 6" xfId="1779"/>
    <cellStyle name="Обычный 4 3 3 2 6 2" xfId="6003"/>
    <cellStyle name="Обычный 4 3 3 2 6 2 2" xfId="14451"/>
    <cellStyle name="Обычный 4 3 3 2 6 3" xfId="10227"/>
    <cellStyle name="Обычный 4 3 3 2 7" xfId="3187"/>
    <cellStyle name="Обычный 4 3 3 2 7 2" xfId="7411"/>
    <cellStyle name="Обычный 4 3 3 2 7 2 2" xfId="15859"/>
    <cellStyle name="Обычный 4 3 3 2 7 3" xfId="11635"/>
    <cellStyle name="Обычный 4 3 3 2 8" xfId="4595"/>
    <cellStyle name="Обычный 4 3 3 2 8 2" xfId="13043"/>
    <cellStyle name="Обычный 4 3 3 2 9" xfId="8819"/>
    <cellStyle name="Обычный 4 3 3 3" xfId="298"/>
    <cellStyle name="Обычный 4 3 3 3 2" xfId="299"/>
    <cellStyle name="Обычный 4 3 3 3 2 2" xfId="700"/>
    <cellStyle name="Обычный 4 3 3 3 2 2 2" xfId="1431"/>
    <cellStyle name="Обычный 4 3 3 3 2 2 2 2" xfId="2840"/>
    <cellStyle name="Обычный 4 3 3 3 2 2 2 2 2" xfId="7064"/>
    <cellStyle name="Обычный 4 3 3 3 2 2 2 2 2 2" xfId="15512"/>
    <cellStyle name="Обычный 4 3 3 3 2 2 2 2 3" xfId="11288"/>
    <cellStyle name="Обычный 4 3 3 3 2 2 2 3" xfId="4248"/>
    <cellStyle name="Обычный 4 3 3 3 2 2 2 3 2" xfId="8472"/>
    <cellStyle name="Обычный 4 3 3 3 2 2 2 3 2 2" xfId="16920"/>
    <cellStyle name="Обычный 4 3 3 3 2 2 2 3 3" xfId="12696"/>
    <cellStyle name="Обычный 4 3 3 3 2 2 2 4" xfId="5656"/>
    <cellStyle name="Обычный 4 3 3 3 2 2 2 4 2" xfId="14104"/>
    <cellStyle name="Обычный 4 3 3 3 2 2 2 5" xfId="9880"/>
    <cellStyle name="Обычный 4 3 3 3 2 2 3" xfId="2136"/>
    <cellStyle name="Обычный 4 3 3 3 2 2 3 2" xfId="6360"/>
    <cellStyle name="Обычный 4 3 3 3 2 2 3 2 2" xfId="14808"/>
    <cellStyle name="Обычный 4 3 3 3 2 2 3 3" xfId="10584"/>
    <cellStyle name="Обычный 4 3 3 3 2 2 4" xfId="3544"/>
    <cellStyle name="Обычный 4 3 3 3 2 2 4 2" xfId="7768"/>
    <cellStyle name="Обычный 4 3 3 3 2 2 4 2 2" xfId="16216"/>
    <cellStyle name="Обычный 4 3 3 3 2 2 4 3" xfId="11992"/>
    <cellStyle name="Обычный 4 3 3 3 2 2 5" xfId="4952"/>
    <cellStyle name="Обычный 4 3 3 3 2 2 5 2" xfId="13400"/>
    <cellStyle name="Обычный 4 3 3 3 2 2 6" xfId="9176"/>
    <cellStyle name="Обычный 4 3 3 3 2 3" xfId="1079"/>
    <cellStyle name="Обычный 4 3 3 3 2 3 2" xfId="2488"/>
    <cellStyle name="Обычный 4 3 3 3 2 3 2 2" xfId="6712"/>
    <cellStyle name="Обычный 4 3 3 3 2 3 2 2 2" xfId="15160"/>
    <cellStyle name="Обычный 4 3 3 3 2 3 2 3" xfId="10936"/>
    <cellStyle name="Обычный 4 3 3 3 2 3 3" xfId="3896"/>
    <cellStyle name="Обычный 4 3 3 3 2 3 3 2" xfId="8120"/>
    <cellStyle name="Обычный 4 3 3 3 2 3 3 2 2" xfId="16568"/>
    <cellStyle name="Обычный 4 3 3 3 2 3 3 3" xfId="12344"/>
    <cellStyle name="Обычный 4 3 3 3 2 3 4" xfId="5304"/>
    <cellStyle name="Обычный 4 3 3 3 2 3 4 2" xfId="13752"/>
    <cellStyle name="Обычный 4 3 3 3 2 3 5" xfId="9528"/>
    <cellStyle name="Обычный 4 3 3 3 2 4" xfId="1784"/>
    <cellStyle name="Обычный 4 3 3 3 2 4 2" xfId="6008"/>
    <cellStyle name="Обычный 4 3 3 3 2 4 2 2" xfId="14456"/>
    <cellStyle name="Обычный 4 3 3 3 2 4 3" xfId="10232"/>
    <cellStyle name="Обычный 4 3 3 3 2 5" xfId="3192"/>
    <cellStyle name="Обычный 4 3 3 3 2 5 2" xfId="7416"/>
    <cellStyle name="Обычный 4 3 3 3 2 5 2 2" xfId="15864"/>
    <cellStyle name="Обычный 4 3 3 3 2 5 3" xfId="11640"/>
    <cellStyle name="Обычный 4 3 3 3 2 6" xfId="4600"/>
    <cellStyle name="Обычный 4 3 3 3 2 6 2" xfId="13048"/>
    <cellStyle name="Обычный 4 3 3 3 2 7" xfId="8824"/>
    <cellStyle name="Обычный 4 3 3 3 3" xfId="699"/>
    <cellStyle name="Обычный 4 3 3 3 3 2" xfId="1430"/>
    <cellStyle name="Обычный 4 3 3 3 3 2 2" xfId="2839"/>
    <cellStyle name="Обычный 4 3 3 3 3 2 2 2" xfId="7063"/>
    <cellStyle name="Обычный 4 3 3 3 3 2 2 2 2" xfId="15511"/>
    <cellStyle name="Обычный 4 3 3 3 3 2 2 3" xfId="11287"/>
    <cellStyle name="Обычный 4 3 3 3 3 2 3" xfId="4247"/>
    <cellStyle name="Обычный 4 3 3 3 3 2 3 2" xfId="8471"/>
    <cellStyle name="Обычный 4 3 3 3 3 2 3 2 2" xfId="16919"/>
    <cellStyle name="Обычный 4 3 3 3 3 2 3 3" xfId="12695"/>
    <cellStyle name="Обычный 4 3 3 3 3 2 4" xfId="5655"/>
    <cellStyle name="Обычный 4 3 3 3 3 2 4 2" xfId="14103"/>
    <cellStyle name="Обычный 4 3 3 3 3 2 5" xfId="9879"/>
    <cellStyle name="Обычный 4 3 3 3 3 3" xfId="2135"/>
    <cellStyle name="Обычный 4 3 3 3 3 3 2" xfId="6359"/>
    <cellStyle name="Обычный 4 3 3 3 3 3 2 2" xfId="14807"/>
    <cellStyle name="Обычный 4 3 3 3 3 3 3" xfId="10583"/>
    <cellStyle name="Обычный 4 3 3 3 3 4" xfId="3543"/>
    <cellStyle name="Обычный 4 3 3 3 3 4 2" xfId="7767"/>
    <cellStyle name="Обычный 4 3 3 3 3 4 2 2" xfId="16215"/>
    <cellStyle name="Обычный 4 3 3 3 3 4 3" xfId="11991"/>
    <cellStyle name="Обычный 4 3 3 3 3 5" xfId="4951"/>
    <cellStyle name="Обычный 4 3 3 3 3 5 2" xfId="13399"/>
    <cellStyle name="Обычный 4 3 3 3 3 6" xfId="9175"/>
    <cellStyle name="Обычный 4 3 3 3 4" xfId="1078"/>
    <cellStyle name="Обычный 4 3 3 3 4 2" xfId="2487"/>
    <cellStyle name="Обычный 4 3 3 3 4 2 2" xfId="6711"/>
    <cellStyle name="Обычный 4 3 3 3 4 2 2 2" xfId="15159"/>
    <cellStyle name="Обычный 4 3 3 3 4 2 3" xfId="10935"/>
    <cellStyle name="Обычный 4 3 3 3 4 3" xfId="3895"/>
    <cellStyle name="Обычный 4 3 3 3 4 3 2" xfId="8119"/>
    <cellStyle name="Обычный 4 3 3 3 4 3 2 2" xfId="16567"/>
    <cellStyle name="Обычный 4 3 3 3 4 3 3" xfId="12343"/>
    <cellStyle name="Обычный 4 3 3 3 4 4" xfId="5303"/>
    <cellStyle name="Обычный 4 3 3 3 4 4 2" xfId="13751"/>
    <cellStyle name="Обычный 4 3 3 3 4 5" xfId="9527"/>
    <cellStyle name="Обычный 4 3 3 3 5" xfId="1783"/>
    <cellStyle name="Обычный 4 3 3 3 5 2" xfId="6007"/>
    <cellStyle name="Обычный 4 3 3 3 5 2 2" xfId="14455"/>
    <cellStyle name="Обычный 4 3 3 3 5 3" xfId="10231"/>
    <cellStyle name="Обычный 4 3 3 3 6" xfId="3191"/>
    <cellStyle name="Обычный 4 3 3 3 6 2" xfId="7415"/>
    <cellStyle name="Обычный 4 3 3 3 6 2 2" xfId="15863"/>
    <cellStyle name="Обычный 4 3 3 3 6 3" xfId="11639"/>
    <cellStyle name="Обычный 4 3 3 3 7" xfId="4599"/>
    <cellStyle name="Обычный 4 3 3 3 7 2" xfId="13047"/>
    <cellStyle name="Обычный 4 3 3 3 8" xfId="8823"/>
    <cellStyle name="Обычный 4 3 3 4" xfId="300"/>
    <cellStyle name="Обычный 4 3 3 4 2" xfId="701"/>
    <cellStyle name="Обычный 4 3 3 4 2 2" xfId="1432"/>
    <cellStyle name="Обычный 4 3 3 4 2 2 2" xfId="2841"/>
    <cellStyle name="Обычный 4 3 3 4 2 2 2 2" xfId="7065"/>
    <cellStyle name="Обычный 4 3 3 4 2 2 2 2 2" xfId="15513"/>
    <cellStyle name="Обычный 4 3 3 4 2 2 2 3" xfId="11289"/>
    <cellStyle name="Обычный 4 3 3 4 2 2 3" xfId="4249"/>
    <cellStyle name="Обычный 4 3 3 4 2 2 3 2" xfId="8473"/>
    <cellStyle name="Обычный 4 3 3 4 2 2 3 2 2" xfId="16921"/>
    <cellStyle name="Обычный 4 3 3 4 2 2 3 3" xfId="12697"/>
    <cellStyle name="Обычный 4 3 3 4 2 2 4" xfId="5657"/>
    <cellStyle name="Обычный 4 3 3 4 2 2 4 2" xfId="14105"/>
    <cellStyle name="Обычный 4 3 3 4 2 2 5" xfId="9881"/>
    <cellStyle name="Обычный 4 3 3 4 2 3" xfId="2137"/>
    <cellStyle name="Обычный 4 3 3 4 2 3 2" xfId="6361"/>
    <cellStyle name="Обычный 4 3 3 4 2 3 2 2" xfId="14809"/>
    <cellStyle name="Обычный 4 3 3 4 2 3 3" xfId="10585"/>
    <cellStyle name="Обычный 4 3 3 4 2 4" xfId="3545"/>
    <cellStyle name="Обычный 4 3 3 4 2 4 2" xfId="7769"/>
    <cellStyle name="Обычный 4 3 3 4 2 4 2 2" xfId="16217"/>
    <cellStyle name="Обычный 4 3 3 4 2 4 3" xfId="11993"/>
    <cellStyle name="Обычный 4 3 3 4 2 5" xfId="4953"/>
    <cellStyle name="Обычный 4 3 3 4 2 5 2" xfId="13401"/>
    <cellStyle name="Обычный 4 3 3 4 2 6" xfId="9177"/>
    <cellStyle name="Обычный 4 3 3 4 3" xfId="1080"/>
    <cellStyle name="Обычный 4 3 3 4 3 2" xfId="2489"/>
    <cellStyle name="Обычный 4 3 3 4 3 2 2" xfId="6713"/>
    <cellStyle name="Обычный 4 3 3 4 3 2 2 2" xfId="15161"/>
    <cellStyle name="Обычный 4 3 3 4 3 2 3" xfId="10937"/>
    <cellStyle name="Обычный 4 3 3 4 3 3" xfId="3897"/>
    <cellStyle name="Обычный 4 3 3 4 3 3 2" xfId="8121"/>
    <cellStyle name="Обычный 4 3 3 4 3 3 2 2" xfId="16569"/>
    <cellStyle name="Обычный 4 3 3 4 3 3 3" xfId="12345"/>
    <cellStyle name="Обычный 4 3 3 4 3 4" xfId="5305"/>
    <cellStyle name="Обычный 4 3 3 4 3 4 2" xfId="13753"/>
    <cellStyle name="Обычный 4 3 3 4 3 5" xfId="9529"/>
    <cellStyle name="Обычный 4 3 3 4 4" xfId="1785"/>
    <cellStyle name="Обычный 4 3 3 4 4 2" xfId="6009"/>
    <cellStyle name="Обычный 4 3 3 4 4 2 2" xfId="14457"/>
    <cellStyle name="Обычный 4 3 3 4 4 3" xfId="10233"/>
    <cellStyle name="Обычный 4 3 3 4 5" xfId="3193"/>
    <cellStyle name="Обычный 4 3 3 4 5 2" xfId="7417"/>
    <cellStyle name="Обычный 4 3 3 4 5 2 2" xfId="15865"/>
    <cellStyle name="Обычный 4 3 3 4 5 3" xfId="11641"/>
    <cellStyle name="Обычный 4 3 3 4 6" xfId="4601"/>
    <cellStyle name="Обычный 4 3 3 4 6 2" xfId="13049"/>
    <cellStyle name="Обычный 4 3 3 4 7" xfId="8825"/>
    <cellStyle name="Обычный 4 3 3 5" xfId="694"/>
    <cellStyle name="Обычный 4 3 3 5 2" xfId="1425"/>
    <cellStyle name="Обычный 4 3 3 5 2 2" xfId="2834"/>
    <cellStyle name="Обычный 4 3 3 5 2 2 2" xfId="7058"/>
    <cellStyle name="Обычный 4 3 3 5 2 2 2 2" xfId="15506"/>
    <cellStyle name="Обычный 4 3 3 5 2 2 3" xfId="11282"/>
    <cellStyle name="Обычный 4 3 3 5 2 3" xfId="4242"/>
    <cellStyle name="Обычный 4 3 3 5 2 3 2" xfId="8466"/>
    <cellStyle name="Обычный 4 3 3 5 2 3 2 2" xfId="16914"/>
    <cellStyle name="Обычный 4 3 3 5 2 3 3" xfId="12690"/>
    <cellStyle name="Обычный 4 3 3 5 2 4" xfId="5650"/>
    <cellStyle name="Обычный 4 3 3 5 2 4 2" xfId="14098"/>
    <cellStyle name="Обычный 4 3 3 5 2 5" xfId="9874"/>
    <cellStyle name="Обычный 4 3 3 5 3" xfId="2130"/>
    <cellStyle name="Обычный 4 3 3 5 3 2" xfId="6354"/>
    <cellStyle name="Обычный 4 3 3 5 3 2 2" xfId="14802"/>
    <cellStyle name="Обычный 4 3 3 5 3 3" xfId="10578"/>
    <cellStyle name="Обычный 4 3 3 5 4" xfId="3538"/>
    <cellStyle name="Обычный 4 3 3 5 4 2" xfId="7762"/>
    <cellStyle name="Обычный 4 3 3 5 4 2 2" xfId="16210"/>
    <cellStyle name="Обычный 4 3 3 5 4 3" xfId="11986"/>
    <cellStyle name="Обычный 4 3 3 5 5" xfId="4946"/>
    <cellStyle name="Обычный 4 3 3 5 5 2" xfId="13394"/>
    <cellStyle name="Обычный 4 3 3 5 6" xfId="9170"/>
    <cellStyle name="Обычный 4 3 3 6" xfId="1073"/>
    <cellStyle name="Обычный 4 3 3 6 2" xfId="2482"/>
    <cellStyle name="Обычный 4 3 3 6 2 2" xfId="6706"/>
    <cellStyle name="Обычный 4 3 3 6 2 2 2" xfId="15154"/>
    <cellStyle name="Обычный 4 3 3 6 2 3" xfId="10930"/>
    <cellStyle name="Обычный 4 3 3 6 3" xfId="3890"/>
    <cellStyle name="Обычный 4 3 3 6 3 2" xfId="8114"/>
    <cellStyle name="Обычный 4 3 3 6 3 2 2" xfId="16562"/>
    <cellStyle name="Обычный 4 3 3 6 3 3" xfId="12338"/>
    <cellStyle name="Обычный 4 3 3 6 4" xfId="5298"/>
    <cellStyle name="Обычный 4 3 3 6 4 2" xfId="13746"/>
    <cellStyle name="Обычный 4 3 3 6 5" xfId="9522"/>
    <cellStyle name="Обычный 4 3 3 7" xfId="1778"/>
    <cellStyle name="Обычный 4 3 3 7 2" xfId="6002"/>
    <cellStyle name="Обычный 4 3 3 7 2 2" xfId="14450"/>
    <cellStyle name="Обычный 4 3 3 7 3" xfId="10226"/>
    <cellStyle name="Обычный 4 3 3 8" xfId="3186"/>
    <cellStyle name="Обычный 4 3 3 8 2" xfId="7410"/>
    <cellStyle name="Обычный 4 3 3 8 2 2" xfId="15858"/>
    <cellStyle name="Обычный 4 3 3 8 3" xfId="11634"/>
    <cellStyle name="Обычный 4 3 3 9" xfId="4594"/>
    <cellStyle name="Обычный 4 3 3 9 2" xfId="13042"/>
    <cellStyle name="Обычный 4 3 4" xfId="301"/>
    <cellStyle name="Обычный 4 3 4 2" xfId="302"/>
    <cellStyle name="Обычный 4 3 4 2 2" xfId="303"/>
    <cellStyle name="Обычный 4 3 4 2 2 2" xfId="704"/>
    <cellStyle name="Обычный 4 3 4 2 2 2 2" xfId="1435"/>
    <cellStyle name="Обычный 4 3 4 2 2 2 2 2" xfId="2844"/>
    <cellStyle name="Обычный 4 3 4 2 2 2 2 2 2" xfId="7068"/>
    <cellStyle name="Обычный 4 3 4 2 2 2 2 2 2 2" xfId="15516"/>
    <cellStyle name="Обычный 4 3 4 2 2 2 2 2 3" xfId="11292"/>
    <cellStyle name="Обычный 4 3 4 2 2 2 2 3" xfId="4252"/>
    <cellStyle name="Обычный 4 3 4 2 2 2 2 3 2" xfId="8476"/>
    <cellStyle name="Обычный 4 3 4 2 2 2 2 3 2 2" xfId="16924"/>
    <cellStyle name="Обычный 4 3 4 2 2 2 2 3 3" xfId="12700"/>
    <cellStyle name="Обычный 4 3 4 2 2 2 2 4" xfId="5660"/>
    <cellStyle name="Обычный 4 3 4 2 2 2 2 4 2" xfId="14108"/>
    <cellStyle name="Обычный 4 3 4 2 2 2 2 5" xfId="9884"/>
    <cellStyle name="Обычный 4 3 4 2 2 2 3" xfId="2140"/>
    <cellStyle name="Обычный 4 3 4 2 2 2 3 2" xfId="6364"/>
    <cellStyle name="Обычный 4 3 4 2 2 2 3 2 2" xfId="14812"/>
    <cellStyle name="Обычный 4 3 4 2 2 2 3 3" xfId="10588"/>
    <cellStyle name="Обычный 4 3 4 2 2 2 4" xfId="3548"/>
    <cellStyle name="Обычный 4 3 4 2 2 2 4 2" xfId="7772"/>
    <cellStyle name="Обычный 4 3 4 2 2 2 4 2 2" xfId="16220"/>
    <cellStyle name="Обычный 4 3 4 2 2 2 4 3" xfId="11996"/>
    <cellStyle name="Обычный 4 3 4 2 2 2 5" xfId="4956"/>
    <cellStyle name="Обычный 4 3 4 2 2 2 5 2" xfId="13404"/>
    <cellStyle name="Обычный 4 3 4 2 2 2 6" xfId="9180"/>
    <cellStyle name="Обычный 4 3 4 2 2 3" xfId="1083"/>
    <cellStyle name="Обычный 4 3 4 2 2 3 2" xfId="2492"/>
    <cellStyle name="Обычный 4 3 4 2 2 3 2 2" xfId="6716"/>
    <cellStyle name="Обычный 4 3 4 2 2 3 2 2 2" xfId="15164"/>
    <cellStyle name="Обычный 4 3 4 2 2 3 2 3" xfId="10940"/>
    <cellStyle name="Обычный 4 3 4 2 2 3 3" xfId="3900"/>
    <cellStyle name="Обычный 4 3 4 2 2 3 3 2" xfId="8124"/>
    <cellStyle name="Обычный 4 3 4 2 2 3 3 2 2" xfId="16572"/>
    <cellStyle name="Обычный 4 3 4 2 2 3 3 3" xfId="12348"/>
    <cellStyle name="Обычный 4 3 4 2 2 3 4" xfId="5308"/>
    <cellStyle name="Обычный 4 3 4 2 2 3 4 2" xfId="13756"/>
    <cellStyle name="Обычный 4 3 4 2 2 3 5" xfId="9532"/>
    <cellStyle name="Обычный 4 3 4 2 2 4" xfId="1788"/>
    <cellStyle name="Обычный 4 3 4 2 2 4 2" xfId="6012"/>
    <cellStyle name="Обычный 4 3 4 2 2 4 2 2" xfId="14460"/>
    <cellStyle name="Обычный 4 3 4 2 2 4 3" xfId="10236"/>
    <cellStyle name="Обычный 4 3 4 2 2 5" xfId="3196"/>
    <cellStyle name="Обычный 4 3 4 2 2 5 2" xfId="7420"/>
    <cellStyle name="Обычный 4 3 4 2 2 5 2 2" xfId="15868"/>
    <cellStyle name="Обычный 4 3 4 2 2 5 3" xfId="11644"/>
    <cellStyle name="Обычный 4 3 4 2 2 6" xfId="4604"/>
    <cellStyle name="Обычный 4 3 4 2 2 6 2" xfId="13052"/>
    <cellStyle name="Обычный 4 3 4 2 2 7" xfId="8828"/>
    <cellStyle name="Обычный 4 3 4 2 3" xfId="703"/>
    <cellStyle name="Обычный 4 3 4 2 3 2" xfId="1434"/>
    <cellStyle name="Обычный 4 3 4 2 3 2 2" xfId="2843"/>
    <cellStyle name="Обычный 4 3 4 2 3 2 2 2" xfId="7067"/>
    <cellStyle name="Обычный 4 3 4 2 3 2 2 2 2" xfId="15515"/>
    <cellStyle name="Обычный 4 3 4 2 3 2 2 3" xfId="11291"/>
    <cellStyle name="Обычный 4 3 4 2 3 2 3" xfId="4251"/>
    <cellStyle name="Обычный 4 3 4 2 3 2 3 2" xfId="8475"/>
    <cellStyle name="Обычный 4 3 4 2 3 2 3 2 2" xfId="16923"/>
    <cellStyle name="Обычный 4 3 4 2 3 2 3 3" xfId="12699"/>
    <cellStyle name="Обычный 4 3 4 2 3 2 4" xfId="5659"/>
    <cellStyle name="Обычный 4 3 4 2 3 2 4 2" xfId="14107"/>
    <cellStyle name="Обычный 4 3 4 2 3 2 5" xfId="9883"/>
    <cellStyle name="Обычный 4 3 4 2 3 3" xfId="2139"/>
    <cellStyle name="Обычный 4 3 4 2 3 3 2" xfId="6363"/>
    <cellStyle name="Обычный 4 3 4 2 3 3 2 2" xfId="14811"/>
    <cellStyle name="Обычный 4 3 4 2 3 3 3" xfId="10587"/>
    <cellStyle name="Обычный 4 3 4 2 3 4" xfId="3547"/>
    <cellStyle name="Обычный 4 3 4 2 3 4 2" xfId="7771"/>
    <cellStyle name="Обычный 4 3 4 2 3 4 2 2" xfId="16219"/>
    <cellStyle name="Обычный 4 3 4 2 3 4 3" xfId="11995"/>
    <cellStyle name="Обычный 4 3 4 2 3 5" xfId="4955"/>
    <cellStyle name="Обычный 4 3 4 2 3 5 2" xfId="13403"/>
    <cellStyle name="Обычный 4 3 4 2 3 6" xfId="9179"/>
    <cellStyle name="Обычный 4 3 4 2 4" xfId="1082"/>
    <cellStyle name="Обычный 4 3 4 2 4 2" xfId="2491"/>
    <cellStyle name="Обычный 4 3 4 2 4 2 2" xfId="6715"/>
    <cellStyle name="Обычный 4 3 4 2 4 2 2 2" xfId="15163"/>
    <cellStyle name="Обычный 4 3 4 2 4 2 3" xfId="10939"/>
    <cellStyle name="Обычный 4 3 4 2 4 3" xfId="3899"/>
    <cellStyle name="Обычный 4 3 4 2 4 3 2" xfId="8123"/>
    <cellStyle name="Обычный 4 3 4 2 4 3 2 2" xfId="16571"/>
    <cellStyle name="Обычный 4 3 4 2 4 3 3" xfId="12347"/>
    <cellStyle name="Обычный 4 3 4 2 4 4" xfId="5307"/>
    <cellStyle name="Обычный 4 3 4 2 4 4 2" xfId="13755"/>
    <cellStyle name="Обычный 4 3 4 2 4 5" xfId="9531"/>
    <cellStyle name="Обычный 4 3 4 2 5" xfId="1787"/>
    <cellStyle name="Обычный 4 3 4 2 5 2" xfId="6011"/>
    <cellStyle name="Обычный 4 3 4 2 5 2 2" xfId="14459"/>
    <cellStyle name="Обычный 4 3 4 2 5 3" xfId="10235"/>
    <cellStyle name="Обычный 4 3 4 2 6" xfId="3195"/>
    <cellStyle name="Обычный 4 3 4 2 6 2" xfId="7419"/>
    <cellStyle name="Обычный 4 3 4 2 6 2 2" xfId="15867"/>
    <cellStyle name="Обычный 4 3 4 2 6 3" xfId="11643"/>
    <cellStyle name="Обычный 4 3 4 2 7" xfId="4603"/>
    <cellStyle name="Обычный 4 3 4 2 7 2" xfId="13051"/>
    <cellStyle name="Обычный 4 3 4 2 8" xfId="8827"/>
    <cellStyle name="Обычный 4 3 4 3" xfId="304"/>
    <cellStyle name="Обычный 4 3 4 3 2" xfId="705"/>
    <cellStyle name="Обычный 4 3 4 3 2 2" xfId="1436"/>
    <cellStyle name="Обычный 4 3 4 3 2 2 2" xfId="2845"/>
    <cellStyle name="Обычный 4 3 4 3 2 2 2 2" xfId="7069"/>
    <cellStyle name="Обычный 4 3 4 3 2 2 2 2 2" xfId="15517"/>
    <cellStyle name="Обычный 4 3 4 3 2 2 2 3" xfId="11293"/>
    <cellStyle name="Обычный 4 3 4 3 2 2 3" xfId="4253"/>
    <cellStyle name="Обычный 4 3 4 3 2 2 3 2" xfId="8477"/>
    <cellStyle name="Обычный 4 3 4 3 2 2 3 2 2" xfId="16925"/>
    <cellStyle name="Обычный 4 3 4 3 2 2 3 3" xfId="12701"/>
    <cellStyle name="Обычный 4 3 4 3 2 2 4" xfId="5661"/>
    <cellStyle name="Обычный 4 3 4 3 2 2 4 2" xfId="14109"/>
    <cellStyle name="Обычный 4 3 4 3 2 2 5" xfId="9885"/>
    <cellStyle name="Обычный 4 3 4 3 2 3" xfId="2141"/>
    <cellStyle name="Обычный 4 3 4 3 2 3 2" xfId="6365"/>
    <cellStyle name="Обычный 4 3 4 3 2 3 2 2" xfId="14813"/>
    <cellStyle name="Обычный 4 3 4 3 2 3 3" xfId="10589"/>
    <cellStyle name="Обычный 4 3 4 3 2 4" xfId="3549"/>
    <cellStyle name="Обычный 4 3 4 3 2 4 2" xfId="7773"/>
    <cellStyle name="Обычный 4 3 4 3 2 4 2 2" xfId="16221"/>
    <cellStyle name="Обычный 4 3 4 3 2 4 3" xfId="11997"/>
    <cellStyle name="Обычный 4 3 4 3 2 5" xfId="4957"/>
    <cellStyle name="Обычный 4 3 4 3 2 5 2" xfId="13405"/>
    <cellStyle name="Обычный 4 3 4 3 2 6" xfId="9181"/>
    <cellStyle name="Обычный 4 3 4 3 3" xfId="1084"/>
    <cellStyle name="Обычный 4 3 4 3 3 2" xfId="2493"/>
    <cellStyle name="Обычный 4 3 4 3 3 2 2" xfId="6717"/>
    <cellStyle name="Обычный 4 3 4 3 3 2 2 2" xfId="15165"/>
    <cellStyle name="Обычный 4 3 4 3 3 2 3" xfId="10941"/>
    <cellStyle name="Обычный 4 3 4 3 3 3" xfId="3901"/>
    <cellStyle name="Обычный 4 3 4 3 3 3 2" xfId="8125"/>
    <cellStyle name="Обычный 4 3 4 3 3 3 2 2" xfId="16573"/>
    <cellStyle name="Обычный 4 3 4 3 3 3 3" xfId="12349"/>
    <cellStyle name="Обычный 4 3 4 3 3 4" xfId="5309"/>
    <cellStyle name="Обычный 4 3 4 3 3 4 2" xfId="13757"/>
    <cellStyle name="Обычный 4 3 4 3 3 5" xfId="9533"/>
    <cellStyle name="Обычный 4 3 4 3 4" xfId="1789"/>
    <cellStyle name="Обычный 4 3 4 3 4 2" xfId="6013"/>
    <cellStyle name="Обычный 4 3 4 3 4 2 2" xfId="14461"/>
    <cellStyle name="Обычный 4 3 4 3 4 3" xfId="10237"/>
    <cellStyle name="Обычный 4 3 4 3 5" xfId="3197"/>
    <cellStyle name="Обычный 4 3 4 3 5 2" xfId="7421"/>
    <cellStyle name="Обычный 4 3 4 3 5 2 2" xfId="15869"/>
    <cellStyle name="Обычный 4 3 4 3 5 3" xfId="11645"/>
    <cellStyle name="Обычный 4 3 4 3 6" xfId="4605"/>
    <cellStyle name="Обычный 4 3 4 3 6 2" xfId="13053"/>
    <cellStyle name="Обычный 4 3 4 3 7" xfId="8829"/>
    <cellStyle name="Обычный 4 3 4 4" xfId="702"/>
    <cellStyle name="Обычный 4 3 4 4 2" xfId="1433"/>
    <cellStyle name="Обычный 4 3 4 4 2 2" xfId="2842"/>
    <cellStyle name="Обычный 4 3 4 4 2 2 2" xfId="7066"/>
    <cellStyle name="Обычный 4 3 4 4 2 2 2 2" xfId="15514"/>
    <cellStyle name="Обычный 4 3 4 4 2 2 3" xfId="11290"/>
    <cellStyle name="Обычный 4 3 4 4 2 3" xfId="4250"/>
    <cellStyle name="Обычный 4 3 4 4 2 3 2" xfId="8474"/>
    <cellStyle name="Обычный 4 3 4 4 2 3 2 2" xfId="16922"/>
    <cellStyle name="Обычный 4 3 4 4 2 3 3" xfId="12698"/>
    <cellStyle name="Обычный 4 3 4 4 2 4" xfId="5658"/>
    <cellStyle name="Обычный 4 3 4 4 2 4 2" xfId="14106"/>
    <cellStyle name="Обычный 4 3 4 4 2 5" xfId="9882"/>
    <cellStyle name="Обычный 4 3 4 4 3" xfId="2138"/>
    <cellStyle name="Обычный 4 3 4 4 3 2" xfId="6362"/>
    <cellStyle name="Обычный 4 3 4 4 3 2 2" xfId="14810"/>
    <cellStyle name="Обычный 4 3 4 4 3 3" xfId="10586"/>
    <cellStyle name="Обычный 4 3 4 4 4" xfId="3546"/>
    <cellStyle name="Обычный 4 3 4 4 4 2" xfId="7770"/>
    <cellStyle name="Обычный 4 3 4 4 4 2 2" xfId="16218"/>
    <cellStyle name="Обычный 4 3 4 4 4 3" xfId="11994"/>
    <cellStyle name="Обычный 4 3 4 4 5" xfId="4954"/>
    <cellStyle name="Обычный 4 3 4 4 5 2" xfId="13402"/>
    <cellStyle name="Обычный 4 3 4 4 6" xfId="9178"/>
    <cellStyle name="Обычный 4 3 4 5" xfId="1081"/>
    <cellStyle name="Обычный 4 3 4 5 2" xfId="2490"/>
    <cellStyle name="Обычный 4 3 4 5 2 2" xfId="6714"/>
    <cellStyle name="Обычный 4 3 4 5 2 2 2" xfId="15162"/>
    <cellStyle name="Обычный 4 3 4 5 2 3" xfId="10938"/>
    <cellStyle name="Обычный 4 3 4 5 3" xfId="3898"/>
    <cellStyle name="Обычный 4 3 4 5 3 2" xfId="8122"/>
    <cellStyle name="Обычный 4 3 4 5 3 2 2" xfId="16570"/>
    <cellStyle name="Обычный 4 3 4 5 3 3" xfId="12346"/>
    <cellStyle name="Обычный 4 3 4 5 4" xfId="5306"/>
    <cellStyle name="Обычный 4 3 4 5 4 2" xfId="13754"/>
    <cellStyle name="Обычный 4 3 4 5 5" xfId="9530"/>
    <cellStyle name="Обычный 4 3 4 6" xfId="1786"/>
    <cellStyle name="Обычный 4 3 4 6 2" xfId="6010"/>
    <cellStyle name="Обычный 4 3 4 6 2 2" xfId="14458"/>
    <cellStyle name="Обычный 4 3 4 6 3" xfId="10234"/>
    <cellStyle name="Обычный 4 3 4 7" xfId="3194"/>
    <cellStyle name="Обычный 4 3 4 7 2" xfId="7418"/>
    <cellStyle name="Обычный 4 3 4 7 2 2" xfId="15866"/>
    <cellStyle name="Обычный 4 3 4 7 3" xfId="11642"/>
    <cellStyle name="Обычный 4 3 4 8" xfId="4602"/>
    <cellStyle name="Обычный 4 3 4 8 2" xfId="13050"/>
    <cellStyle name="Обычный 4 3 4 9" xfId="8826"/>
    <cellStyle name="Обычный 4 3 5" xfId="305"/>
    <cellStyle name="Обычный 4 3 5 2" xfId="306"/>
    <cellStyle name="Обычный 4 3 5 2 2" xfId="707"/>
    <cellStyle name="Обычный 4 3 5 2 2 2" xfId="1438"/>
    <cellStyle name="Обычный 4 3 5 2 2 2 2" xfId="2847"/>
    <cellStyle name="Обычный 4 3 5 2 2 2 2 2" xfId="7071"/>
    <cellStyle name="Обычный 4 3 5 2 2 2 2 2 2" xfId="15519"/>
    <cellStyle name="Обычный 4 3 5 2 2 2 2 3" xfId="11295"/>
    <cellStyle name="Обычный 4 3 5 2 2 2 3" xfId="4255"/>
    <cellStyle name="Обычный 4 3 5 2 2 2 3 2" xfId="8479"/>
    <cellStyle name="Обычный 4 3 5 2 2 2 3 2 2" xfId="16927"/>
    <cellStyle name="Обычный 4 3 5 2 2 2 3 3" xfId="12703"/>
    <cellStyle name="Обычный 4 3 5 2 2 2 4" xfId="5663"/>
    <cellStyle name="Обычный 4 3 5 2 2 2 4 2" xfId="14111"/>
    <cellStyle name="Обычный 4 3 5 2 2 2 5" xfId="9887"/>
    <cellStyle name="Обычный 4 3 5 2 2 3" xfId="2143"/>
    <cellStyle name="Обычный 4 3 5 2 2 3 2" xfId="6367"/>
    <cellStyle name="Обычный 4 3 5 2 2 3 2 2" xfId="14815"/>
    <cellStyle name="Обычный 4 3 5 2 2 3 3" xfId="10591"/>
    <cellStyle name="Обычный 4 3 5 2 2 4" xfId="3551"/>
    <cellStyle name="Обычный 4 3 5 2 2 4 2" xfId="7775"/>
    <cellStyle name="Обычный 4 3 5 2 2 4 2 2" xfId="16223"/>
    <cellStyle name="Обычный 4 3 5 2 2 4 3" xfId="11999"/>
    <cellStyle name="Обычный 4 3 5 2 2 5" xfId="4959"/>
    <cellStyle name="Обычный 4 3 5 2 2 5 2" xfId="13407"/>
    <cellStyle name="Обычный 4 3 5 2 2 6" xfId="9183"/>
    <cellStyle name="Обычный 4 3 5 2 3" xfId="1086"/>
    <cellStyle name="Обычный 4 3 5 2 3 2" xfId="2495"/>
    <cellStyle name="Обычный 4 3 5 2 3 2 2" xfId="6719"/>
    <cellStyle name="Обычный 4 3 5 2 3 2 2 2" xfId="15167"/>
    <cellStyle name="Обычный 4 3 5 2 3 2 3" xfId="10943"/>
    <cellStyle name="Обычный 4 3 5 2 3 3" xfId="3903"/>
    <cellStyle name="Обычный 4 3 5 2 3 3 2" xfId="8127"/>
    <cellStyle name="Обычный 4 3 5 2 3 3 2 2" xfId="16575"/>
    <cellStyle name="Обычный 4 3 5 2 3 3 3" xfId="12351"/>
    <cellStyle name="Обычный 4 3 5 2 3 4" xfId="5311"/>
    <cellStyle name="Обычный 4 3 5 2 3 4 2" xfId="13759"/>
    <cellStyle name="Обычный 4 3 5 2 3 5" xfId="9535"/>
    <cellStyle name="Обычный 4 3 5 2 4" xfId="1791"/>
    <cellStyle name="Обычный 4 3 5 2 4 2" xfId="6015"/>
    <cellStyle name="Обычный 4 3 5 2 4 2 2" xfId="14463"/>
    <cellStyle name="Обычный 4 3 5 2 4 3" xfId="10239"/>
    <cellStyle name="Обычный 4 3 5 2 5" xfId="3199"/>
    <cellStyle name="Обычный 4 3 5 2 5 2" xfId="7423"/>
    <cellStyle name="Обычный 4 3 5 2 5 2 2" xfId="15871"/>
    <cellStyle name="Обычный 4 3 5 2 5 3" xfId="11647"/>
    <cellStyle name="Обычный 4 3 5 2 6" xfId="4607"/>
    <cellStyle name="Обычный 4 3 5 2 6 2" xfId="13055"/>
    <cellStyle name="Обычный 4 3 5 2 7" xfId="8831"/>
    <cellStyle name="Обычный 4 3 5 3" xfId="706"/>
    <cellStyle name="Обычный 4 3 5 3 2" xfId="1437"/>
    <cellStyle name="Обычный 4 3 5 3 2 2" xfId="2846"/>
    <cellStyle name="Обычный 4 3 5 3 2 2 2" xfId="7070"/>
    <cellStyle name="Обычный 4 3 5 3 2 2 2 2" xfId="15518"/>
    <cellStyle name="Обычный 4 3 5 3 2 2 3" xfId="11294"/>
    <cellStyle name="Обычный 4 3 5 3 2 3" xfId="4254"/>
    <cellStyle name="Обычный 4 3 5 3 2 3 2" xfId="8478"/>
    <cellStyle name="Обычный 4 3 5 3 2 3 2 2" xfId="16926"/>
    <cellStyle name="Обычный 4 3 5 3 2 3 3" xfId="12702"/>
    <cellStyle name="Обычный 4 3 5 3 2 4" xfId="5662"/>
    <cellStyle name="Обычный 4 3 5 3 2 4 2" xfId="14110"/>
    <cellStyle name="Обычный 4 3 5 3 2 5" xfId="9886"/>
    <cellStyle name="Обычный 4 3 5 3 3" xfId="2142"/>
    <cellStyle name="Обычный 4 3 5 3 3 2" xfId="6366"/>
    <cellStyle name="Обычный 4 3 5 3 3 2 2" xfId="14814"/>
    <cellStyle name="Обычный 4 3 5 3 3 3" xfId="10590"/>
    <cellStyle name="Обычный 4 3 5 3 4" xfId="3550"/>
    <cellStyle name="Обычный 4 3 5 3 4 2" xfId="7774"/>
    <cellStyle name="Обычный 4 3 5 3 4 2 2" xfId="16222"/>
    <cellStyle name="Обычный 4 3 5 3 4 3" xfId="11998"/>
    <cellStyle name="Обычный 4 3 5 3 5" xfId="4958"/>
    <cellStyle name="Обычный 4 3 5 3 5 2" xfId="13406"/>
    <cellStyle name="Обычный 4 3 5 3 6" xfId="9182"/>
    <cellStyle name="Обычный 4 3 5 4" xfId="1085"/>
    <cellStyle name="Обычный 4 3 5 4 2" xfId="2494"/>
    <cellStyle name="Обычный 4 3 5 4 2 2" xfId="6718"/>
    <cellStyle name="Обычный 4 3 5 4 2 2 2" xfId="15166"/>
    <cellStyle name="Обычный 4 3 5 4 2 3" xfId="10942"/>
    <cellStyle name="Обычный 4 3 5 4 3" xfId="3902"/>
    <cellStyle name="Обычный 4 3 5 4 3 2" xfId="8126"/>
    <cellStyle name="Обычный 4 3 5 4 3 2 2" xfId="16574"/>
    <cellStyle name="Обычный 4 3 5 4 3 3" xfId="12350"/>
    <cellStyle name="Обычный 4 3 5 4 4" xfId="5310"/>
    <cellStyle name="Обычный 4 3 5 4 4 2" xfId="13758"/>
    <cellStyle name="Обычный 4 3 5 4 5" xfId="9534"/>
    <cellStyle name="Обычный 4 3 5 5" xfId="1790"/>
    <cellStyle name="Обычный 4 3 5 5 2" xfId="6014"/>
    <cellStyle name="Обычный 4 3 5 5 2 2" xfId="14462"/>
    <cellStyle name="Обычный 4 3 5 5 3" xfId="10238"/>
    <cellStyle name="Обычный 4 3 5 6" xfId="3198"/>
    <cellStyle name="Обычный 4 3 5 6 2" xfId="7422"/>
    <cellStyle name="Обычный 4 3 5 6 2 2" xfId="15870"/>
    <cellStyle name="Обычный 4 3 5 6 3" xfId="11646"/>
    <cellStyle name="Обычный 4 3 5 7" xfId="4606"/>
    <cellStyle name="Обычный 4 3 5 7 2" xfId="13054"/>
    <cellStyle name="Обычный 4 3 5 8" xfId="8830"/>
    <cellStyle name="Обычный 4 3 6" xfId="307"/>
    <cellStyle name="Обычный 4 3 6 2" xfId="708"/>
    <cellStyle name="Обычный 4 3 6 2 2" xfId="1439"/>
    <cellStyle name="Обычный 4 3 6 2 2 2" xfId="2848"/>
    <cellStyle name="Обычный 4 3 6 2 2 2 2" xfId="7072"/>
    <cellStyle name="Обычный 4 3 6 2 2 2 2 2" xfId="15520"/>
    <cellStyle name="Обычный 4 3 6 2 2 2 3" xfId="11296"/>
    <cellStyle name="Обычный 4 3 6 2 2 3" xfId="4256"/>
    <cellStyle name="Обычный 4 3 6 2 2 3 2" xfId="8480"/>
    <cellStyle name="Обычный 4 3 6 2 2 3 2 2" xfId="16928"/>
    <cellStyle name="Обычный 4 3 6 2 2 3 3" xfId="12704"/>
    <cellStyle name="Обычный 4 3 6 2 2 4" xfId="5664"/>
    <cellStyle name="Обычный 4 3 6 2 2 4 2" xfId="14112"/>
    <cellStyle name="Обычный 4 3 6 2 2 5" xfId="9888"/>
    <cellStyle name="Обычный 4 3 6 2 3" xfId="2144"/>
    <cellStyle name="Обычный 4 3 6 2 3 2" xfId="6368"/>
    <cellStyle name="Обычный 4 3 6 2 3 2 2" xfId="14816"/>
    <cellStyle name="Обычный 4 3 6 2 3 3" xfId="10592"/>
    <cellStyle name="Обычный 4 3 6 2 4" xfId="3552"/>
    <cellStyle name="Обычный 4 3 6 2 4 2" xfId="7776"/>
    <cellStyle name="Обычный 4 3 6 2 4 2 2" xfId="16224"/>
    <cellStyle name="Обычный 4 3 6 2 4 3" xfId="12000"/>
    <cellStyle name="Обычный 4 3 6 2 5" xfId="4960"/>
    <cellStyle name="Обычный 4 3 6 2 5 2" xfId="13408"/>
    <cellStyle name="Обычный 4 3 6 2 6" xfId="9184"/>
    <cellStyle name="Обычный 4 3 6 3" xfId="1087"/>
    <cellStyle name="Обычный 4 3 6 3 2" xfId="2496"/>
    <cellStyle name="Обычный 4 3 6 3 2 2" xfId="6720"/>
    <cellStyle name="Обычный 4 3 6 3 2 2 2" xfId="15168"/>
    <cellStyle name="Обычный 4 3 6 3 2 3" xfId="10944"/>
    <cellStyle name="Обычный 4 3 6 3 3" xfId="3904"/>
    <cellStyle name="Обычный 4 3 6 3 3 2" xfId="8128"/>
    <cellStyle name="Обычный 4 3 6 3 3 2 2" xfId="16576"/>
    <cellStyle name="Обычный 4 3 6 3 3 3" xfId="12352"/>
    <cellStyle name="Обычный 4 3 6 3 4" xfId="5312"/>
    <cellStyle name="Обычный 4 3 6 3 4 2" xfId="13760"/>
    <cellStyle name="Обычный 4 3 6 3 5" xfId="9536"/>
    <cellStyle name="Обычный 4 3 6 4" xfId="1792"/>
    <cellStyle name="Обычный 4 3 6 4 2" xfId="6016"/>
    <cellStyle name="Обычный 4 3 6 4 2 2" xfId="14464"/>
    <cellStyle name="Обычный 4 3 6 4 3" xfId="10240"/>
    <cellStyle name="Обычный 4 3 6 5" xfId="3200"/>
    <cellStyle name="Обычный 4 3 6 5 2" xfId="7424"/>
    <cellStyle name="Обычный 4 3 6 5 2 2" xfId="15872"/>
    <cellStyle name="Обычный 4 3 6 5 3" xfId="11648"/>
    <cellStyle name="Обычный 4 3 6 6" xfId="4608"/>
    <cellStyle name="Обычный 4 3 6 6 2" xfId="13056"/>
    <cellStyle name="Обычный 4 3 6 7" xfId="8832"/>
    <cellStyle name="Обычный 4 3 7" xfId="677"/>
    <cellStyle name="Обычный 4 3 7 2" xfId="1408"/>
    <cellStyle name="Обычный 4 3 7 2 2" xfId="2817"/>
    <cellStyle name="Обычный 4 3 7 2 2 2" xfId="7041"/>
    <cellStyle name="Обычный 4 3 7 2 2 2 2" xfId="15489"/>
    <cellStyle name="Обычный 4 3 7 2 2 3" xfId="11265"/>
    <cellStyle name="Обычный 4 3 7 2 3" xfId="4225"/>
    <cellStyle name="Обычный 4 3 7 2 3 2" xfId="8449"/>
    <cellStyle name="Обычный 4 3 7 2 3 2 2" xfId="16897"/>
    <cellStyle name="Обычный 4 3 7 2 3 3" xfId="12673"/>
    <cellStyle name="Обычный 4 3 7 2 4" xfId="5633"/>
    <cellStyle name="Обычный 4 3 7 2 4 2" xfId="14081"/>
    <cellStyle name="Обычный 4 3 7 2 5" xfId="9857"/>
    <cellStyle name="Обычный 4 3 7 3" xfId="2113"/>
    <cellStyle name="Обычный 4 3 7 3 2" xfId="6337"/>
    <cellStyle name="Обычный 4 3 7 3 2 2" xfId="14785"/>
    <cellStyle name="Обычный 4 3 7 3 3" xfId="10561"/>
    <cellStyle name="Обычный 4 3 7 4" xfId="3521"/>
    <cellStyle name="Обычный 4 3 7 4 2" xfId="7745"/>
    <cellStyle name="Обычный 4 3 7 4 2 2" xfId="16193"/>
    <cellStyle name="Обычный 4 3 7 4 3" xfId="11969"/>
    <cellStyle name="Обычный 4 3 7 5" xfId="4929"/>
    <cellStyle name="Обычный 4 3 7 5 2" xfId="13377"/>
    <cellStyle name="Обычный 4 3 7 6" xfId="9153"/>
    <cellStyle name="Обычный 4 3 8" xfId="1056"/>
    <cellStyle name="Обычный 4 3 8 2" xfId="2465"/>
    <cellStyle name="Обычный 4 3 8 2 2" xfId="6689"/>
    <cellStyle name="Обычный 4 3 8 2 2 2" xfId="15137"/>
    <cellStyle name="Обычный 4 3 8 2 3" xfId="10913"/>
    <cellStyle name="Обычный 4 3 8 3" xfId="3873"/>
    <cellStyle name="Обычный 4 3 8 3 2" xfId="8097"/>
    <cellStyle name="Обычный 4 3 8 3 2 2" xfId="16545"/>
    <cellStyle name="Обычный 4 3 8 3 3" xfId="12321"/>
    <cellStyle name="Обычный 4 3 8 4" xfId="5281"/>
    <cellStyle name="Обычный 4 3 8 4 2" xfId="13729"/>
    <cellStyle name="Обычный 4 3 8 5" xfId="9505"/>
    <cellStyle name="Обычный 4 3 9" xfId="1761"/>
    <cellStyle name="Обычный 4 3 9 2" xfId="5985"/>
    <cellStyle name="Обычный 4 3 9 2 2" xfId="14433"/>
    <cellStyle name="Обычный 4 3 9 3" xfId="10209"/>
    <cellStyle name="Обычный 4 3_Отчет за 2015 год" xfId="308"/>
    <cellStyle name="Обычный 4 4" xfId="309"/>
    <cellStyle name="Обычный 4 4 10" xfId="4609"/>
    <cellStyle name="Обычный 4 4 10 2" xfId="13057"/>
    <cellStyle name="Обычный 4 4 11" xfId="8833"/>
    <cellStyle name="Обычный 4 4 2" xfId="310"/>
    <cellStyle name="Обычный 4 4 2 10" xfId="8834"/>
    <cellStyle name="Обычный 4 4 2 2" xfId="311"/>
    <cellStyle name="Обычный 4 4 2 2 2" xfId="312"/>
    <cellStyle name="Обычный 4 4 2 2 2 2" xfId="313"/>
    <cellStyle name="Обычный 4 4 2 2 2 2 2" xfId="713"/>
    <cellStyle name="Обычный 4 4 2 2 2 2 2 2" xfId="1444"/>
    <cellStyle name="Обычный 4 4 2 2 2 2 2 2 2" xfId="2853"/>
    <cellStyle name="Обычный 4 4 2 2 2 2 2 2 2 2" xfId="7077"/>
    <cellStyle name="Обычный 4 4 2 2 2 2 2 2 2 2 2" xfId="15525"/>
    <cellStyle name="Обычный 4 4 2 2 2 2 2 2 2 3" xfId="11301"/>
    <cellStyle name="Обычный 4 4 2 2 2 2 2 2 3" xfId="4261"/>
    <cellStyle name="Обычный 4 4 2 2 2 2 2 2 3 2" xfId="8485"/>
    <cellStyle name="Обычный 4 4 2 2 2 2 2 2 3 2 2" xfId="16933"/>
    <cellStyle name="Обычный 4 4 2 2 2 2 2 2 3 3" xfId="12709"/>
    <cellStyle name="Обычный 4 4 2 2 2 2 2 2 4" xfId="5669"/>
    <cellStyle name="Обычный 4 4 2 2 2 2 2 2 4 2" xfId="14117"/>
    <cellStyle name="Обычный 4 4 2 2 2 2 2 2 5" xfId="9893"/>
    <cellStyle name="Обычный 4 4 2 2 2 2 2 3" xfId="2149"/>
    <cellStyle name="Обычный 4 4 2 2 2 2 2 3 2" xfId="6373"/>
    <cellStyle name="Обычный 4 4 2 2 2 2 2 3 2 2" xfId="14821"/>
    <cellStyle name="Обычный 4 4 2 2 2 2 2 3 3" xfId="10597"/>
    <cellStyle name="Обычный 4 4 2 2 2 2 2 4" xfId="3557"/>
    <cellStyle name="Обычный 4 4 2 2 2 2 2 4 2" xfId="7781"/>
    <cellStyle name="Обычный 4 4 2 2 2 2 2 4 2 2" xfId="16229"/>
    <cellStyle name="Обычный 4 4 2 2 2 2 2 4 3" xfId="12005"/>
    <cellStyle name="Обычный 4 4 2 2 2 2 2 5" xfId="4965"/>
    <cellStyle name="Обычный 4 4 2 2 2 2 2 5 2" xfId="13413"/>
    <cellStyle name="Обычный 4 4 2 2 2 2 2 6" xfId="9189"/>
    <cellStyle name="Обычный 4 4 2 2 2 2 3" xfId="1092"/>
    <cellStyle name="Обычный 4 4 2 2 2 2 3 2" xfId="2501"/>
    <cellStyle name="Обычный 4 4 2 2 2 2 3 2 2" xfId="6725"/>
    <cellStyle name="Обычный 4 4 2 2 2 2 3 2 2 2" xfId="15173"/>
    <cellStyle name="Обычный 4 4 2 2 2 2 3 2 3" xfId="10949"/>
    <cellStyle name="Обычный 4 4 2 2 2 2 3 3" xfId="3909"/>
    <cellStyle name="Обычный 4 4 2 2 2 2 3 3 2" xfId="8133"/>
    <cellStyle name="Обычный 4 4 2 2 2 2 3 3 2 2" xfId="16581"/>
    <cellStyle name="Обычный 4 4 2 2 2 2 3 3 3" xfId="12357"/>
    <cellStyle name="Обычный 4 4 2 2 2 2 3 4" xfId="5317"/>
    <cellStyle name="Обычный 4 4 2 2 2 2 3 4 2" xfId="13765"/>
    <cellStyle name="Обычный 4 4 2 2 2 2 3 5" xfId="9541"/>
    <cellStyle name="Обычный 4 4 2 2 2 2 4" xfId="1797"/>
    <cellStyle name="Обычный 4 4 2 2 2 2 4 2" xfId="6021"/>
    <cellStyle name="Обычный 4 4 2 2 2 2 4 2 2" xfId="14469"/>
    <cellStyle name="Обычный 4 4 2 2 2 2 4 3" xfId="10245"/>
    <cellStyle name="Обычный 4 4 2 2 2 2 5" xfId="3205"/>
    <cellStyle name="Обычный 4 4 2 2 2 2 5 2" xfId="7429"/>
    <cellStyle name="Обычный 4 4 2 2 2 2 5 2 2" xfId="15877"/>
    <cellStyle name="Обычный 4 4 2 2 2 2 5 3" xfId="11653"/>
    <cellStyle name="Обычный 4 4 2 2 2 2 6" xfId="4613"/>
    <cellStyle name="Обычный 4 4 2 2 2 2 6 2" xfId="13061"/>
    <cellStyle name="Обычный 4 4 2 2 2 2 7" xfId="8837"/>
    <cellStyle name="Обычный 4 4 2 2 2 3" xfId="712"/>
    <cellStyle name="Обычный 4 4 2 2 2 3 2" xfId="1443"/>
    <cellStyle name="Обычный 4 4 2 2 2 3 2 2" xfId="2852"/>
    <cellStyle name="Обычный 4 4 2 2 2 3 2 2 2" xfId="7076"/>
    <cellStyle name="Обычный 4 4 2 2 2 3 2 2 2 2" xfId="15524"/>
    <cellStyle name="Обычный 4 4 2 2 2 3 2 2 3" xfId="11300"/>
    <cellStyle name="Обычный 4 4 2 2 2 3 2 3" xfId="4260"/>
    <cellStyle name="Обычный 4 4 2 2 2 3 2 3 2" xfId="8484"/>
    <cellStyle name="Обычный 4 4 2 2 2 3 2 3 2 2" xfId="16932"/>
    <cellStyle name="Обычный 4 4 2 2 2 3 2 3 3" xfId="12708"/>
    <cellStyle name="Обычный 4 4 2 2 2 3 2 4" xfId="5668"/>
    <cellStyle name="Обычный 4 4 2 2 2 3 2 4 2" xfId="14116"/>
    <cellStyle name="Обычный 4 4 2 2 2 3 2 5" xfId="9892"/>
    <cellStyle name="Обычный 4 4 2 2 2 3 3" xfId="2148"/>
    <cellStyle name="Обычный 4 4 2 2 2 3 3 2" xfId="6372"/>
    <cellStyle name="Обычный 4 4 2 2 2 3 3 2 2" xfId="14820"/>
    <cellStyle name="Обычный 4 4 2 2 2 3 3 3" xfId="10596"/>
    <cellStyle name="Обычный 4 4 2 2 2 3 4" xfId="3556"/>
    <cellStyle name="Обычный 4 4 2 2 2 3 4 2" xfId="7780"/>
    <cellStyle name="Обычный 4 4 2 2 2 3 4 2 2" xfId="16228"/>
    <cellStyle name="Обычный 4 4 2 2 2 3 4 3" xfId="12004"/>
    <cellStyle name="Обычный 4 4 2 2 2 3 5" xfId="4964"/>
    <cellStyle name="Обычный 4 4 2 2 2 3 5 2" xfId="13412"/>
    <cellStyle name="Обычный 4 4 2 2 2 3 6" xfId="9188"/>
    <cellStyle name="Обычный 4 4 2 2 2 4" xfId="1091"/>
    <cellStyle name="Обычный 4 4 2 2 2 4 2" xfId="2500"/>
    <cellStyle name="Обычный 4 4 2 2 2 4 2 2" xfId="6724"/>
    <cellStyle name="Обычный 4 4 2 2 2 4 2 2 2" xfId="15172"/>
    <cellStyle name="Обычный 4 4 2 2 2 4 2 3" xfId="10948"/>
    <cellStyle name="Обычный 4 4 2 2 2 4 3" xfId="3908"/>
    <cellStyle name="Обычный 4 4 2 2 2 4 3 2" xfId="8132"/>
    <cellStyle name="Обычный 4 4 2 2 2 4 3 2 2" xfId="16580"/>
    <cellStyle name="Обычный 4 4 2 2 2 4 3 3" xfId="12356"/>
    <cellStyle name="Обычный 4 4 2 2 2 4 4" xfId="5316"/>
    <cellStyle name="Обычный 4 4 2 2 2 4 4 2" xfId="13764"/>
    <cellStyle name="Обычный 4 4 2 2 2 4 5" xfId="9540"/>
    <cellStyle name="Обычный 4 4 2 2 2 5" xfId="1796"/>
    <cellStyle name="Обычный 4 4 2 2 2 5 2" xfId="6020"/>
    <cellStyle name="Обычный 4 4 2 2 2 5 2 2" xfId="14468"/>
    <cellStyle name="Обычный 4 4 2 2 2 5 3" xfId="10244"/>
    <cellStyle name="Обычный 4 4 2 2 2 6" xfId="3204"/>
    <cellStyle name="Обычный 4 4 2 2 2 6 2" xfId="7428"/>
    <cellStyle name="Обычный 4 4 2 2 2 6 2 2" xfId="15876"/>
    <cellStyle name="Обычный 4 4 2 2 2 6 3" xfId="11652"/>
    <cellStyle name="Обычный 4 4 2 2 2 7" xfId="4612"/>
    <cellStyle name="Обычный 4 4 2 2 2 7 2" xfId="13060"/>
    <cellStyle name="Обычный 4 4 2 2 2 8" xfId="8836"/>
    <cellStyle name="Обычный 4 4 2 2 3" xfId="314"/>
    <cellStyle name="Обычный 4 4 2 2 3 2" xfId="714"/>
    <cellStyle name="Обычный 4 4 2 2 3 2 2" xfId="1445"/>
    <cellStyle name="Обычный 4 4 2 2 3 2 2 2" xfId="2854"/>
    <cellStyle name="Обычный 4 4 2 2 3 2 2 2 2" xfId="7078"/>
    <cellStyle name="Обычный 4 4 2 2 3 2 2 2 2 2" xfId="15526"/>
    <cellStyle name="Обычный 4 4 2 2 3 2 2 2 3" xfId="11302"/>
    <cellStyle name="Обычный 4 4 2 2 3 2 2 3" xfId="4262"/>
    <cellStyle name="Обычный 4 4 2 2 3 2 2 3 2" xfId="8486"/>
    <cellStyle name="Обычный 4 4 2 2 3 2 2 3 2 2" xfId="16934"/>
    <cellStyle name="Обычный 4 4 2 2 3 2 2 3 3" xfId="12710"/>
    <cellStyle name="Обычный 4 4 2 2 3 2 2 4" xfId="5670"/>
    <cellStyle name="Обычный 4 4 2 2 3 2 2 4 2" xfId="14118"/>
    <cellStyle name="Обычный 4 4 2 2 3 2 2 5" xfId="9894"/>
    <cellStyle name="Обычный 4 4 2 2 3 2 3" xfId="2150"/>
    <cellStyle name="Обычный 4 4 2 2 3 2 3 2" xfId="6374"/>
    <cellStyle name="Обычный 4 4 2 2 3 2 3 2 2" xfId="14822"/>
    <cellStyle name="Обычный 4 4 2 2 3 2 3 3" xfId="10598"/>
    <cellStyle name="Обычный 4 4 2 2 3 2 4" xfId="3558"/>
    <cellStyle name="Обычный 4 4 2 2 3 2 4 2" xfId="7782"/>
    <cellStyle name="Обычный 4 4 2 2 3 2 4 2 2" xfId="16230"/>
    <cellStyle name="Обычный 4 4 2 2 3 2 4 3" xfId="12006"/>
    <cellStyle name="Обычный 4 4 2 2 3 2 5" xfId="4966"/>
    <cellStyle name="Обычный 4 4 2 2 3 2 5 2" xfId="13414"/>
    <cellStyle name="Обычный 4 4 2 2 3 2 6" xfId="9190"/>
    <cellStyle name="Обычный 4 4 2 2 3 3" xfId="1093"/>
    <cellStyle name="Обычный 4 4 2 2 3 3 2" xfId="2502"/>
    <cellStyle name="Обычный 4 4 2 2 3 3 2 2" xfId="6726"/>
    <cellStyle name="Обычный 4 4 2 2 3 3 2 2 2" xfId="15174"/>
    <cellStyle name="Обычный 4 4 2 2 3 3 2 3" xfId="10950"/>
    <cellStyle name="Обычный 4 4 2 2 3 3 3" xfId="3910"/>
    <cellStyle name="Обычный 4 4 2 2 3 3 3 2" xfId="8134"/>
    <cellStyle name="Обычный 4 4 2 2 3 3 3 2 2" xfId="16582"/>
    <cellStyle name="Обычный 4 4 2 2 3 3 3 3" xfId="12358"/>
    <cellStyle name="Обычный 4 4 2 2 3 3 4" xfId="5318"/>
    <cellStyle name="Обычный 4 4 2 2 3 3 4 2" xfId="13766"/>
    <cellStyle name="Обычный 4 4 2 2 3 3 5" xfId="9542"/>
    <cellStyle name="Обычный 4 4 2 2 3 4" xfId="1798"/>
    <cellStyle name="Обычный 4 4 2 2 3 4 2" xfId="6022"/>
    <cellStyle name="Обычный 4 4 2 2 3 4 2 2" xfId="14470"/>
    <cellStyle name="Обычный 4 4 2 2 3 4 3" xfId="10246"/>
    <cellStyle name="Обычный 4 4 2 2 3 5" xfId="3206"/>
    <cellStyle name="Обычный 4 4 2 2 3 5 2" xfId="7430"/>
    <cellStyle name="Обычный 4 4 2 2 3 5 2 2" xfId="15878"/>
    <cellStyle name="Обычный 4 4 2 2 3 5 3" xfId="11654"/>
    <cellStyle name="Обычный 4 4 2 2 3 6" xfId="4614"/>
    <cellStyle name="Обычный 4 4 2 2 3 6 2" xfId="13062"/>
    <cellStyle name="Обычный 4 4 2 2 3 7" xfId="8838"/>
    <cellStyle name="Обычный 4 4 2 2 4" xfId="711"/>
    <cellStyle name="Обычный 4 4 2 2 4 2" xfId="1442"/>
    <cellStyle name="Обычный 4 4 2 2 4 2 2" xfId="2851"/>
    <cellStyle name="Обычный 4 4 2 2 4 2 2 2" xfId="7075"/>
    <cellStyle name="Обычный 4 4 2 2 4 2 2 2 2" xfId="15523"/>
    <cellStyle name="Обычный 4 4 2 2 4 2 2 3" xfId="11299"/>
    <cellStyle name="Обычный 4 4 2 2 4 2 3" xfId="4259"/>
    <cellStyle name="Обычный 4 4 2 2 4 2 3 2" xfId="8483"/>
    <cellStyle name="Обычный 4 4 2 2 4 2 3 2 2" xfId="16931"/>
    <cellStyle name="Обычный 4 4 2 2 4 2 3 3" xfId="12707"/>
    <cellStyle name="Обычный 4 4 2 2 4 2 4" xfId="5667"/>
    <cellStyle name="Обычный 4 4 2 2 4 2 4 2" xfId="14115"/>
    <cellStyle name="Обычный 4 4 2 2 4 2 5" xfId="9891"/>
    <cellStyle name="Обычный 4 4 2 2 4 3" xfId="2147"/>
    <cellStyle name="Обычный 4 4 2 2 4 3 2" xfId="6371"/>
    <cellStyle name="Обычный 4 4 2 2 4 3 2 2" xfId="14819"/>
    <cellStyle name="Обычный 4 4 2 2 4 3 3" xfId="10595"/>
    <cellStyle name="Обычный 4 4 2 2 4 4" xfId="3555"/>
    <cellStyle name="Обычный 4 4 2 2 4 4 2" xfId="7779"/>
    <cellStyle name="Обычный 4 4 2 2 4 4 2 2" xfId="16227"/>
    <cellStyle name="Обычный 4 4 2 2 4 4 3" xfId="12003"/>
    <cellStyle name="Обычный 4 4 2 2 4 5" xfId="4963"/>
    <cellStyle name="Обычный 4 4 2 2 4 5 2" xfId="13411"/>
    <cellStyle name="Обычный 4 4 2 2 4 6" xfId="9187"/>
    <cellStyle name="Обычный 4 4 2 2 5" xfId="1090"/>
    <cellStyle name="Обычный 4 4 2 2 5 2" xfId="2499"/>
    <cellStyle name="Обычный 4 4 2 2 5 2 2" xfId="6723"/>
    <cellStyle name="Обычный 4 4 2 2 5 2 2 2" xfId="15171"/>
    <cellStyle name="Обычный 4 4 2 2 5 2 3" xfId="10947"/>
    <cellStyle name="Обычный 4 4 2 2 5 3" xfId="3907"/>
    <cellStyle name="Обычный 4 4 2 2 5 3 2" xfId="8131"/>
    <cellStyle name="Обычный 4 4 2 2 5 3 2 2" xfId="16579"/>
    <cellStyle name="Обычный 4 4 2 2 5 3 3" xfId="12355"/>
    <cellStyle name="Обычный 4 4 2 2 5 4" xfId="5315"/>
    <cellStyle name="Обычный 4 4 2 2 5 4 2" xfId="13763"/>
    <cellStyle name="Обычный 4 4 2 2 5 5" xfId="9539"/>
    <cellStyle name="Обычный 4 4 2 2 6" xfId="1795"/>
    <cellStyle name="Обычный 4 4 2 2 6 2" xfId="6019"/>
    <cellStyle name="Обычный 4 4 2 2 6 2 2" xfId="14467"/>
    <cellStyle name="Обычный 4 4 2 2 6 3" xfId="10243"/>
    <cellStyle name="Обычный 4 4 2 2 7" xfId="3203"/>
    <cellStyle name="Обычный 4 4 2 2 7 2" xfId="7427"/>
    <cellStyle name="Обычный 4 4 2 2 7 2 2" xfId="15875"/>
    <cellStyle name="Обычный 4 4 2 2 7 3" xfId="11651"/>
    <cellStyle name="Обычный 4 4 2 2 8" xfId="4611"/>
    <cellStyle name="Обычный 4 4 2 2 8 2" xfId="13059"/>
    <cellStyle name="Обычный 4 4 2 2 9" xfId="8835"/>
    <cellStyle name="Обычный 4 4 2 3" xfId="315"/>
    <cellStyle name="Обычный 4 4 2 3 2" xfId="316"/>
    <cellStyle name="Обычный 4 4 2 3 2 2" xfId="716"/>
    <cellStyle name="Обычный 4 4 2 3 2 2 2" xfId="1447"/>
    <cellStyle name="Обычный 4 4 2 3 2 2 2 2" xfId="2856"/>
    <cellStyle name="Обычный 4 4 2 3 2 2 2 2 2" xfId="7080"/>
    <cellStyle name="Обычный 4 4 2 3 2 2 2 2 2 2" xfId="15528"/>
    <cellStyle name="Обычный 4 4 2 3 2 2 2 2 3" xfId="11304"/>
    <cellStyle name="Обычный 4 4 2 3 2 2 2 3" xfId="4264"/>
    <cellStyle name="Обычный 4 4 2 3 2 2 2 3 2" xfId="8488"/>
    <cellStyle name="Обычный 4 4 2 3 2 2 2 3 2 2" xfId="16936"/>
    <cellStyle name="Обычный 4 4 2 3 2 2 2 3 3" xfId="12712"/>
    <cellStyle name="Обычный 4 4 2 3 2 2 2 4" xfId="5672"/>
    <cellStyle name="Обычный 4 4 2 3 2 2 2 4 2" xfId="14120"/>
    <cellStyle name="Обычный 4 4 2 3 2 2 2 5" xfId="9896"/>
    <cellStyle name="Обычный 4 4 2 3 2 2 3" xfId="2152"/>
    <cellStyle name="Обычный 4 4 2 3 2 2 3 2" xfId="6376"/>
    <cellStyle name="Обычный 4 4 2 3 2 2 3 2 2" xfId="14824"/>
    <cellStyle name="Обычный 4 4 2 3 2 2 3 3" xfId="10600"/>
    <cellStyle name="Обычный 4 4 2 3 2 2 4" xfId="3560"/>
    <cellStyle name="Обычный 4 4 2 3 2 2 4 2" xfId="7784"/>
    <cellStyle name="Обычный 4 4 2 3 2 2 4 2 2" xfId="16232"/>
    <cellStyle name="Обычный 4 4 2 3 2 2 4 3" xfId="12008"/>
    <cellStyle name="Обычный 4 4 2 3 2 2 5" xfId="4968"/>
    <cellStyle name="Обычный 4 4 2 3 2 2 5 2" xfId="13416"/>
    <cellStyle name="Обычный 4 4 2 3 2 2 6" xfId="9192"/>
    <cellStyle name="Обычный 4 4 2 3 2 3" xfId="1095"/>
    <cellStyle name="Обычный 4 4 2 3 2 3 2" xfId="2504"/>
    <cellStyle name="Обычный 4 4 2 3 2 3 2 2" xfId="6728"/>
    <cellStyle name="Обычный 4 4 2 3 2 3 2 2 2" xfId="15176"/>
    <cellStyle name="Обычный 4 4 2 3 2 3 2 3" xfId="10952"/>
    <cellStyle name="Обычный 4 4 2 3 2 3 3" xfId="3912"/>
    <cellStyle name="Обычный 4 4 2 3 2 3 3 2" xfId="8136"/>
    <cellStyle name="Обычный 4 4 2 3 2 3 3 2 2" xfId="16584"/>
    <cellStyle name="Обычный 4 4 2 3 2 3 3 3" xfId="12360"/>
    <cellStyle name="Обычный 4 4 2 3 2 3 4" xfId="5320"/>
    <cellStyle name="Обычный 4 4 2 3 2 3 4 2" xfId="13768"/>
    <cellStyle name="Обычный 4 4 2 3 2 3 5" xfId="9544"/>
    <cellStyle name="Обычный 4 4 2 3 2 4" xfId="1800"/>
    <cellStyle name="Обычный 4 4 2 3 2 4 2" xfId="6024"/>
    <cellStyle name="Обычный 4 4 2 3 2 4 2 2" xfId="14472"/>
    <cellStyle name="Обычный 4 4 2 3 2 4 3" xfId="10248"/>
    <cellStyle name="Обычный 4 4 2 3 2 5" xfId="3208"/>
    <cellStyle name="Обычный 4 4 2 3 2 5 2" xfId="7432"/>
    <cellStyle name="Обычный 4 4 2 3 2 5 2 2" xfId="15880"/>
    <cellStyle name="Обычный 4 4 2 3 2 5 3" xfId="11656"/>
    <cellStyle name="Обычный 4 4 2 3 2 6" xfId="4616"/>
    <cellStyle name="Обычный 4 4 2 3 2 6 2" xfId="13064"/>
    <cellStyle name="Обычный 4 4 2 3 2 7" xfId="8840"/>
    <cellStyle name="Обычный 4 4 2 3 3" xfId="715"/>
    <cellStyle name="Обычный 4 4 2 3 3 2" xfId="1446"/>
    <cellStyle name="Обычный 4 4 2 3 3 2 2" xfId="2855"/>
    <cellStyle name="Обычный 4 4 2 3 3 2 2 2" xfId="7079"/>
    <cellStyle name="Обычный 4 4 2 3 3 2 2 2 2" xfId="15527"/>
    <cellStyle name="Обычный 4 4 2 3 3 2 2 3" xfId="11303"/>
    <cellStyle name="Обычный 4 4 2 3 3 2 3" xfId="4263"/>
    <cellStyle name="Обычный 4 4 2 3 3 2 3 2" xfId="8487"/>
    <cellStyle name="Обычный 4 4 2 3 3 2 3 2 2" xfId="16935"/>
    <cellStyle name="Обычный 4 4 2 3 3 2 3 3" xfId="12711"/>
    <cellStyle name="Обычный 4 4 2 3 3 2 4" xfId="5671"/>
    <cellStyle name="Обычный 4 4 2 3 3 2 4 2" xfId="14119"/>
    <cellStyle name="Обычный 4 4 2 3 3 2 5" xfId="9895"/>
    <cellStyle name="Обычный 4 4 2 3 3 3" xfId="2151"/>
    <cellStyle name="Обычный 4 4 2 3 3 3 2" xfId="6375"/>
    <cellStyle name="Обычный 4 4 2 3 3 3 2 2" xfId="14823"/>
    <cellStyle name="Обычный 4 4 2 3 3 3 3" xfId="10599"/>
    <cellStyle name="Обычный 4 4 2 3 3 4" xfId="3559"/>
    <cellStyle name="Обычный 4 4 2 3 3 4 2" xfId="7783"/>
    <cellStyle name="Обычный 4 4 2 3 3 4 2 2" xfId="16231"/>
    <cellStyle name="Обычный 4 4 2 3 3 4 3" xfId="12007"/>
    <cellStyle name="Обычный 4 4 2 3 3 5" xfId="4967"/>
    <cellStyle name="Обычный 4 4 2 3 3 5 2" xfId="13415"/>
    <cellStyle name="Обычный 4 4 2 3 3 6" xfId="9191"/>
    <cellStyle name="Обычный 4 4 2 3 4" xfId="1094"/>
    <cellStyle name="Обычный 4 4 2 3 4 2" xfId="2503"/>
    <cellStyle name="Обычный 4 4 2 3 4 2 2" xfId="6727"/>
    <cellStyle name="Обычный 4 4 2 3 4 2 2 2" xfId="15175"/>
    <cellStyle name="Обычный 4 4 2 3 4 2 3" xfId="10951"/>
    <cellStyle name="Обычный 4 4 2 3 4 3" xfId="3911"/>
    <cellStyle name="Обычный 4 4 2 3 4 3 2" xfId="8135"/>
    <cellStyle name="Обычный 4 4 2 3 4 3 2 2" xfId="16583"/>
    <cellStyle name="Обычный 4 4 2 3 4 3 3" xfId="12359"/>
    <cellStyle name="Обычный 4 4 2 3 4 4" xfId="5319"/>
    <cellStyle name="Обычный 4 4 2 3 4 4 2" xfId="13767"/>
    <cellStyle name="Обычный 4 4 2 3 4 5" xfId="9543"/>
    <cellStyle name="Обычный 4 4 2 3 5" xfId="1799"/>
    <cellStyle name="Обычный 4 4 2 3 5 2" xfId="6023"/>
    <cellStyle name="Обычный 4 4 2 3 5 2 2" xfId="14471"/>
    <cellStyle name="Обычный 4 4 2 3 5 3" xfId="10247"/>
    <cellStyle name="Обычный 4 4 2 3 6" xfId="3207"/>
    <cellStyle name="Обычный 4 4 2 3 6 2" xfId="7431"/>
    <cellStyle name="Обычный 4 4 2 3 6 2 2" xfId="15879"/>
    <cellStyle name="Обычный 4 4 2 3 6 3" xfId="11655"/>
    <cellStyle name="Обычный 4 4 2 3 7" xfId="4615"/>
    <cellStyle name="Обычный 4 4 2 3 7 2" xfId="13063"/>
    <cellStyle name="Обычный 4 4 2 3 8" xfId="8839"/>
    <cellStyle name="Обычный 4 4 2 4" xfId="317"/>
    <cellStyle name="Обычный 4 4 2 4 2" xfId="717"/>
    <cellStyle name="Обычный 4 4 2 4 2 2" xfId="1448"/>
    <cellStyle name="Обычный 4 4 2 4 2 2 2" xfId="2857"/>
    <cellStyle name="Обычный 4 4 2 4 2 2 2 2" xfId="7081"/>
    <cellStyle name="Обычный 4 4 2 4 2 2 2 2 2" xfId="15529"/>
    <cellStyle name="Обычный 4 4 2 4 2 2 2 3" xfId="11305"/>
    <cellStyle name="Обычный 4 4 2 4 2 2 3" xfId="4265"/>
    <cellStyle name="Обычный 4 4 2 4 2 2 3 2" xfId="8489"/>
    <cellStyle name="Обычный 4 4 2 4 2 2 3 2 2" xfId="16937"/>
    <cellStyle name="Обычный 4 4 2 4 2 2 3 3" xfId="12713"/>
    <cellStyle name="Обычный 4 4 2 4 2 2 4" xfId="5673"/>
    <cellStyle name="Обычный 4 4 2 4 2 2 4 2" xfId="14121"/>
    <cellStyle name="Обычный 4 4 2 4 2 2 5" xfId="9897"/>
    <cellStyle name="Обычный 4 4 2 4 2 3" xfId="2153"/>
    <cellStyle name="Обычный 4 4 2 4 2 3 2" xfId="6377"/>
    <cellStyle name="Обычный 4 4 2 4 2 3 2 2" xfId="14825"/>
    <cellStyle name="Обычный 4 4 2 4 2 3 3" xfId="10601"/>
    <cellStyle name="Обычный 4 4 2 4 2 4" xfId="3561"/>
    <cellStyle name="Обычный 4 4 2 4 2 4 2" xfId="7785"/>
    <cellStyle name="Обычный 4 4 2 4 2 4 2 2" xfId="16233"/>
    <cellStyle name="Обычный 4 4 2 4 2 4 3" xfId="12009"/>
    <cellStyle name="Обычный 4 4 2 4 2 5" xfId="4969"/>
    <cellStyle name="Обычный 4 4 2 4 2 5 2" xfId="13417"/>
    <cellStyle name="Обычный 4 4 2 4 2 6" xfId="9193"/>
    <cellStyle name="Обычный 4 4 2 4 3" xfId="1096"/>
    <cellStyle name="Обычный 4 4 2 4 3 2" xfId="2505"/>
    <cellStyle name="Обычный 4 4 2 4 3 2 2" xfId="6729"/>
    <cellStyle name="Обычный 4 4 2 4 3 2 2 2" xfId="15177"/>
    <cellStyle name="Обычный 4 4 2 4 3 2 3" xfId="10953"/>
    <cellStyle name="Обычный 4 4 2 4 3 3" xfId="3913"/>
    <cellStyle name="Обычный 4 4 2 4 3 3 2" xfId="8137"/>
    <cellStyle name="Обычный 4 4 2 4 3 3 2 2" xfId="16585"/>
    <cellStyle name="Обычный 4 4 2 4 3 3 3" xfId="12361"/>
    <cellStyle name="Обычный 4 4 2 4 3 4" xfId="5321"/>
    <cellStyle name="Обычный 4 4 2 4 3 4 2" xfId="13769"/>
    <cellStyle name="Обычный 4 4 2 4 3 5" xfId="9545"/>
    <cellStyle name="Обычный 4 4 2 4 4" xfId="1801"/>
    <cellStyle name="Обычный 4 4 2 4 4 2" xfId="6025"/>
    <cellStyle name="Обычный 4 4 2 4 4 2 2" xfId="14473"/>
    <cellStyle name="Обычный 4 4 2 4 4 3" xfId="10249"/>
    <cellStyle name="Обычный 4 4 2 4 5" xfId="3209"/>
    <cellStyle name="Обычный 4 4 2 4 5 2" xfId="7433"/>
    <cellStyle name="Обычный 4 4 2 4 5 2 2" xfId="15881"/>
    <cellStyle name="Обычный 4 4 2 4 5 3" xfId="11657"/>
    <cellStyle name="Обычный 4 4 2 4 6" xfId="4617"/>
    <cellStyle name="Обычный 4 4 2 4 6 2" xfId="13065"/>
    <cellStyle name="Обычный 4 4 2 4 7" xfId="8841"/>
    <cellStyle name="Обычный 4 4 2 5" xfId="710"/>
    <cellStyle name="Обычный 4 4 2 5 2" xfId="1441"/>
    <cellStyle name="Обычный 4 4 2 5 2 2" xfId="2850"/>
    <cellStyle name="Обычный 4 4 2 5 2 2 2" xfId="7074"/>
    <cellStyle name="Обычный 4 4 2 5 2 2 2 2" xfId="15522"/>
    <cellStyle name="Обычный 4 4 2 5 2 2 3" xfId="11298"/>
    <cellStyle name="Обычный 4 4 2 5 2 3" xfId="4258"/>
    <cellStyle name="Обычный 4 4 2 5 2 3 2" xfId="8482"/>
    <cellStyle name="Обычный 4 4 2 5 2 3 2 2" xfId="16930"/>
    <cellStyle name="Обычный 4 4 2 5 2 3 3" xfId="12706"/>
    <cellStyle name="Обычный 4 4 2 5 2 4" xfId="5666"/>
    <cellStyle name="Обычный 4 4 2 5 2 4 2" xfId="14114"/>
    <cellStyle name="Обычный 4 4 2 5 2 5" xfId="9890"/>
    <cellStyle name="Обычный 4 4 2 5 3" xfId="2146"/>
    <cellStyle name="Обычный 4 4 2 5 3 2" xfId="6370"/>
    <cellStyle name="Обычный 4 4 2 5 3 2 2" xfId="14818"/>
    <cellStyle name="Обычный 4 4 2 5 3 3" xfId="10594"/>
    <cellStyle name="Обычный 4 4 2 5 4" xfId="3554"/>
    <cellStyle name="Обычный 4 4 2 5 4 2" xfId="7778"/>
    <cellStyle name="Обычный 4 4 2 5 4 2 2" xfId="16226"/>
    <cellStyle name="Обычный 4 4 2 5 4 3" xfId="12002"/>
    <cellStyle name="Обычный 4 4 2 5 5" xfId="4962"/>
    <cellStyle name="Обычный 4 4 2 5 5 2" xfId="13410"/>
    <cellStyle name="Обычный 4 4 2 5 6" xfId="9186"/>
    <cellStyle name="Обычный 4 4 2 6" xfId="1089"/>
    <cellStyle name="Обычный 4 4 2 6 2" xfId="2498"/>
    <cellStyle name="Обычный 4 4 2 6 2 2" xfId="6722"/>
    <cellStyle name="Обычный 4 4 2 6 2 2 2" xfId="15170"/>
    <cellStyle name="Обычный 4 4 2 6 2 3" xfId="10946"/>
    <cellStyle name="Обычный 4 4 2 6 3" xfId="3906"/>
    <cellStyle name="Обычный 4 4 2 6 3 2" xfId="8130"/>
    <cellStyle name="Обычный 4 4 2 6 3 2 2" xfId="16578"/>
    <cellStyle name="Обычный 4 4 2 6 3 3" xfId="12354"/>
    <cellStyle name="Обычный 4 4 2 6 4" xfId="5314"/>
    <cellStyle name="Обычный 4 4 2 6 4 2" xfId="13762"/>
    <cellStyle name="Обычный 4 4 2 6 5" xfId="9538"/>
    <cellStyle name="Обычный 4 4 2 7" xfId="1794"/>
    <cellStyle name="Обычный 4 4 2 7 2" xfId="6018"/>
    <cellStyle name="Обычный 4 4 2 7 2 2" xfId="14466"/>
    <cellStyle name="Обычный 4 4 2 7 3" xfId="10242"/>
    <cellStyle name="Обычный 4 4 2 8" xfId="3202"/>
    <cellStyle name="Обычный 4 4 2 8 2" xfId="7426"/>
    <cellStyle name="Обычный 4 4 2 8 2 2" xfId="15874"/>
    <cellStyle name="Обычный 4 4 2 8 3" xfId="11650"/>
    <cellStyle name="Обычный 4 4 2 9" xfId="4610"/>
    <cellStyle name="Обычный 4 4 2 9 2" xfId="13058"/>
    <cellStyle name="Обычный 4 4 3" xfId="318"/>
    <cellStyle name="Обычный 4 4 3 2" xfId="319"/>
    <cellStyle name="Обычный 4 4 3 2 2" xfId="320"/>
    <cellStyle name="Обычный 4 4 3 2 2 2" xfId="720"/>
    <cellStyle name="Обычный 4 4 3 2 2 2 2" xfId="1451"/>
    <cellStyle name="Обычный 4 4 3 2 2 2 2 2" xfId="2860"/>
    <cellStyle name="Обычный 4 4 3 2 2 2 2 2 2" xfId="7084"/>
    <cellStyle name="Обычный 4 4 3 2 2 2 2 2 2 2" xfId="15532"/>
    <cellStyle name="Обычный 4 4 3 2 2 2 2 2 3" xfId="11308"/>
    <cellStyle name="Обычный 4 4 3 2 2 2 2 3" xfId="4268"/>
    <cellStyle name="Обычный 4 4 3 2 2 2 2 3 2" xfId="8492"/>
    <cellStyle name="Обычный 4 4 3 2 2 2 2 3 2 2" xfId="16940"/>
    <cellStyle name="Обычный 4 4 3 2 2 2 2 3 3" xfId="12716"/>
    <cellStyle name="Обычный 4 4 3 2 2 2 2 4" xfId="5676"/>
    <cellStyle name="Обычный 4 4 3 2 2 2 2 4 2" xfId="14124"/>
    <cellStyle name="Обычный 4 4 3 2 2 2 2 5" xfId="9900"/>
    <cellStyle name="Обычный 4 4 3 2 2 2 3" xfId="2156"/>
    <cellStyle name="Обычный 4 4 3 2 2 2 3 2" xfId="6380"/>
    <cellStyle name="Обычный 4 4 3 2 2 2 3 2 2" xfId="14828"/>
    <cellStyle name="Обычный 4 4 3 2 2 2 3 3" xfId="10604"/>
    <cellStyle name="Обычный 4 4 3 2 2 2 4" xfId="3564"/>
    <cellStyle name="Обычный 4 4 3 2 2 2 4 2" xfId="7788"/>
    <cellStyle name="Обычный 4 4 3 2 2 2 4 2 2" xfId="16236"/>
    <cellStyle name="Обычный 4 4 3 2 2 2 4 3" xfId="12012"/>
    <cellStyle name="Обычный 4 4 3 2 2 2 5" xfId="4972"/>
    <cellStyle name="Обычный 4 4 3 2 2 2 5 2" xfId="13420"/>
    <cellStyle name="Обычный 4 4 3 2 2 2 6" xfId="9196"/>
    <cellStyle name="Обычный 4 4 3 2 2 3" xfId="1099"/>
    <cellStyle name="Обычный 4 4 3 2 2 3 2" xfId="2508"/>
    <cellStyle name="Обычный 4 4 3 2 2 3 2 2" xfId="6732"/>
    <cellStyle name="Обычный 4 4 3 2 2 3 2 2 2" xfId="15180"/>
    <cellStyle name="Обычный 4 4 3 2 2 3 2 3" xfId="10956"/>
    <cellStyle name="Обычный 4 4 3 2 2 3 3" xfId="3916"/>
    <cellStyle name="Обычный 4 4 3 2 2 3 3 2" xfId="8140"/>
    <cellStyle name="Обычный 4 4 3 2 2 3 3 2 2" xfId="16588"/>
    <cellStyle name="Обычный 4 4 3 2 2 3 3 3" xfId="12364"/>
    <cellStyle name="Обычный 4 4 3 2 2 3 4" xfId="5324"/>
    <cellStyle name="Обычный 4 4 3 2 2 3 4 2" xfId="13772"/>
    <cellStyle name="Обычный 4 4 3 2 2 3 5" xfId="9548"/>
    <cellStyle name="Обычный 4 4 3 2 2 4" xfId="1804"/>
    <cellStyle name="Обычный 4 4 3 2 2 4 2" xfId="6028"/>
    <cellStyle name="Обычный 4 4 3 2 2 4 2 2" xfId="14476"/>
    <cellStyle name="Обычный 4 4 3 2 2 4 3" xfId="10252"/>
    <cellStyle name="Обычный 4 4 3 2 2 5" xfId="3212"/>
    <cellStyle name="Обычный 4 4 3 2 2 5 2" xfId="7436"/>
    <cellStyle name="Обычный 4 4 3 2 2 5 2 2" xfId="15884"/>
    <cellStyle name="Обычный 4 4 3 2 2 5 3" xfId="11660"/>
    <cellStyle name="Обычный 4 4 3 2 2 6" xfId="4620"/>
    <cellStyle name="Обычный 4 4 3 2 2 6 2" xfId="13068"/>
    <cellStyle name="Обычный 4 4 3 2 2 7" xfId="8844"/>
    <cellStyle name="Обычный 4 4 3 2 3" xfId="719"/>
    <cellStyle name="Обычный 4 4 3 2 3 2" xfId="1450"/>
    <cellStyle name="Обычный 4 4 3 2 3 2 2" xfId="2859"/>
    <cellStyle name="Обычный 4 4 3 2 3 2 2 2" xfId="7083"/>
    <cellStyle name="Обычный 4 4 3 2 3 2 2 2 2" xfId="15531"/>
    <cellStyle name="Обычный 4 4 3 2 3 2 2 3" xfId="11307"/>
    <cellStyle name="Обычный 4 4 3 2 3 2 3" xfId="4267"/>
    <cellStyle name="Обычный 4 4 3 2 3 2 3 2" xfId="8491"/>
    <cellStyle name="Обычный 4 4 3 2 3 2 3 2 2" xfId="16939"/>
    <cellStyle name="Обычный 4 4 3 2 3 2 3 3" xfId="12715"/>
    <cellStyle name="Обычный 4 4 3 2 3 2 4" xfId="5675"/>
    <cellStyle name="Обычный 4 4 3 2 3 2 4 2" xfId="14123"/>
    <cellStyle name="Обычный 4 4 3 2 3 2 5" xfId="9899"/>
    <cellStyle name="Обычный 4 4 3 2 3 3" xfId="2155"/>
    <cellStyle name="Обычный 4 4 3 2 3 3 2" xfId="6379"/>
    <cellStyle name="Обычный 4 4 3 2 3 3 2 2" xfId="14827"/>
    <cellStyle name="Обычный 4 4 3 2 3 3 3" xfId="10603"/>
    <cellStyle name="Обычный 4 4 3 2 3 4" xfId="3563"/>
    <cellStyle name="Обычный 4 4 3 2 3 4 2" xfId="7787"/>
    <cellStyle name="Обычный 4 4 3 2 3 4 2 2" xfId="16235"/>
    <cellStyle name="Обычный 4 4 3 2 3 4 3" xfId="12011"/>
    <cellStyle name="Обычный 4 4 3 2 3 5" xfId="4971"/>
    <cellStyle name="Обычный 4 4 3 2 3 5 2" xfId="13419"/>
    <cellStyle name="Обычный 4 4 3 2 3 6" xfId="9195"/>
    <cellStyle name="Обычный 4 4 3 2 4" xfId="1098"/>
    <cellStyle name="Обычный 4 4 3 2 4 2" xfId="2507"/>
    <cellStyle name="Обычный 4 4 3 2 4 2 2" xfId="6731"/>
    <cellStyle name="Обычный 4 4 3 2 4 2 2 2" xfId="15179"/>
    <cellStyle name="Обычный 4 4 3 2 4 2 3" xfId="10955"/>
    <cellStyle name="Обычный 4 4 3 2 4 3" xfId="3915"/>
    <cellStyle name="Обычный 4 4 3 2 4 3 2" xfId="8139"/>
    <cellStyle name="Обычный 4 4 3 2 4 3 2 2" xfId="16587"/>
    <cellStyle name="Обычный 4 4 3 2 4 3 3" xfId="12363"/>
    <cellStyle name="Обычный 4 4 3 2 4 4" xfId="5323"/>
    <cellStyle name="Обычный 4 4 3 2 4 4 2" xfId="13771"/>
    <cellStyle name="Обычный 4 4 3 2 4 5" xfId="9547"/>
    <cellStyle name="Обычный 4 4 3 2 5" xfId="1803"/>
    <cellStyle name="Обычный 4 4 3 2 5 2" xfId="6027"/>
    <cellStyle name="Обычный 4 4 3 2 5 2 2" xfId="14475"/>
    <cellStyle name="Обычный 4 4 3 2 5 3" xfId="10251"/>
    <cellStyle name="Обычный 4 4 3 2 6" xfId="3211"/>
    <cellStyle name="Обычный 4 4 3 2 6 2" xfId="7435"/>
    <cellStyle name="Обычный 4 4 3 2 6 2 2" xfId="15883"/>
    <cellStyle name="Обычный 4 4 3 2 6 3" xfId="11659"/>
    <cellStyle name="Обычный 4 4 3 2 7" xfId="4619"/>
    <cellStyle name="Обычный 4 4 3 2 7 2" xfId="13067"/>
    <cellStyle name="Обычный 4 4 3 2 8" xfId="8843"/>
    <cellStyle name="Обычный 4 4 3 3" xfId="321"/>
    <cellStyle name="Обычный 4 4 3 3 2" xfId="721"/>
    <cellStyle name="Обычный 4 4 3 3 2 2" xfId="1452"/>
    <cellStyle name="Обычный 4 4 3 3 2 2 2" xfId="2861"/>
    <cellStyle name="Обычный 4 4 3 3 2 2 2 2" xfId="7085"/>
    <cellStyle name="Обычный 4 4 3 3 2 2 2 2 2" xfId="15533"/>
    <cellStyle name="Обычный 4 4 3 3 2 2 2 3" xfId="11309"/>
    <cellStyle name="Обычный 4 4 3 3 2 2 3" xfId="4269"/>
    <cellStyle name="Обычный 4 4 3 3 2 2 3 2" xfId="8493"/>
    <cellStyle name="Обычный 4 4 3 3 2 2 3 2 2" xfId="16941"/>
    <cellStyle name="Обычный 4 4 3 3 2 2 3 3" xfId="12717"/>
    <cellStyle name="Обычный 4 4 3 3 2 2 4" xfId="5677"/>
    <cellStyle name="Обычный 4 4 3 3 2 2 4 2" xfId="14125"/>
    <cellStyle name="Обычный 4 4 3 3 2 2 5" xfId="9901"/>
    <cellStyle name="Обычный 4 4 3 3 2 3" xfId="2157"/>
    <cellStyle name="Обычный 4 4 3 3 2 3 2" xfId="6381"/>
    <cellStyle name="Обычный 4 4 3 3 2 3 2 2" xfId="14829"/>
    <cellStyle name="Обычный 4 4 3 3 2 3 3" xfId="10605"/>
    <cellStyle name="Обычный 4 4 3 3 2 4" xfId="3565"/>
    <cellStyle name="Обычный 4 4 3 3 2 4 2" xfId="7789"/>
    <cellStyle name="Обычный 4 4 3 3 2 4 2 2" xfId="16237"/>
    <cellStyle name="Обычный 4 4 3 3 2 4 3" xfId="12013"/>
    <cellStyle name="Обычный 4 4 3 3 2 5" xfId="4973"/>
    <cellStyle name="Обычный 4 4 3 3 2 5 2" xfId="13421"/>
    <cellStyle name="Обычный 4 4 3 3 2 6" xfId="9197"/>
    <cellStyle name="Обычный 4 4 3 3 3" xfId="1100"/>
    <cellStyle name="Обычный 4 4 3 3 3 2" xfId="2509"/>
    <cellStyle name="Обычный 4 4 3 3 3 2 2" xfId="6733"/>
    <cellStyle name="Обычный 4 4 3 3 3 2 2 2" xfId="15181"/>
    <cellStyle name="Обычный 4 4 3 3 3 2 3" xfId="10957"/>
    <cellStyle name="Обычный 4 4 3 3 3 3" xfId="3917"/>
    <cellStyle name="Обычный 4 4 3 3 3 3 2" xfId="8141"/>
    <cellStyle name="Обычный 4 4 3 3 3 3 2 2" xfId="16589"/>
    <cellStyle name="Обычный 4 4 3 3 3 3 3" xfId="12365"/>
    <cellStyle name="Обычный 4 4 3 3 3 4" xfId="5325"/>
    <cellStyle name="Обычный 4 4 3 3 3 4 2" xfId="13773"/>
    <cellStyle name="Обычный 4 4 3 3 3 5" xfId="9549"/>
    <cellStyle name="Обычный 4 4 3 3 4" xfId="1805"/>
    <cellStyle name="Обычный 4 4 3 3 4 2" xfId="6029"/>
    <cellStyle name="Обычный 4 4 3 3 4 2 2" xfId="14477"/>
    <cellStyle name="Обычный 4 4 3 3 4 3" xfId="10253"/>
    <cellStyle name="Обычный 4 4 3 3 5" xfId="3213"/>
    <cellStyle name="Обычный 4 4 3 3 5 2" xfId="7437"/>
    <cellStyle name="Обычный 4 4 3 3 5 2 2" xfId="15885"/>
    <cellStyle name="Обычный 4 4 3 3 5 3" xfId="11661"/>
    <cellStyle name="Обычный 4 4 3 3 6" xfId="4621"/>
    <cellStyle name="Обычный 4 4 3 3 6 2" xfId="13069"/>
    <cellStyle name="Обычный 4 4 3 3 7" xfId="8845"/>
    <cellStyle name="Обычный 4 4 3 4" xfId="718"/>
    <cellStyle name="Обычный 4 4 3 4 2" xfId="1449"/>
    <cellStyle name="Обычный 4 4 3 4 2 2" xfId="2858"/>
    <cellStyle name="Обычный 4 4 3 4 2 2 2" xfId="7082"/>
    <cellStyle name="Обычный 4 4 3 4 2 2 2 2" xfId="15530"/>
    <cellStyle name="Обычный 4 4 3 4 2 2 3" xfId="11306"/>
    <cellStyle name="Обычный 4 4 3 4 2 3" xfId="4266"/>
    <cellStyle name="Обычный 4 4 3 4 2 3 2" xfId="8490"/>
    <cellStyle name="Обычный 4 4 3 4 2 3 2 2" xfId="16938"/>
    <cellStyle name="Обычный 4 4 3 4 2 3 3" xfId="12714"/>
    <cellStyle name="Обычный 4 4 3 4 2 4" xfId="5674"/>
    <cellStyle name="Обычный 4 4 3 4 2 4 2" xfId="14122"/>
    <cellStyle name="Обычный 4 4 3 4 2 5" xfId="9898"/>
    <cellStyle name="Обычный 4 4 3 4 3" xfId="2154"/>
    <cellStyle name="Обычный 4 4 3 4 3 2" xfId="6378"/>
    <cellStyle name="Обычный 4 4 3 4 3 2 2" xfId="14826"/>
    <cellStyle name="Обычный 4 4 3 4 3 3" xfId="10602"/>
    <cellStyle name="Обычный 4 4 3 4 4" xfId="3562"/>
    <cellStyle name="Обычный 4 4 3 4 4 2" xfId="7786"/>
    <cellStyle name="Обычный 4 4 3 4 4 2 2" xfId="16234"/>
    <cellStyle name="Обычный 4 4 3 4 4 3" xfId="12010"/>
    <cellStyle name="Обычный 4 4 3 4 5" xfId="4970"/>
    <cellStyle name="Обычный 4 4 3 4 5 2" xfId="13418"/>
    <cellStyle name="Обычный 4 4 3 4 6" xfId="9194"/>
    <cellStyle name="Обычный 4 4 3 5" xfId="1097"/>
    <cellStyle name="Обычный 4 4 3 5 2" xfId="2506"/>
    <cellStyle name="Обычный 4 4 3 5 2 2" xfId="6730"/>
    <cellStyle name="Обычный 4 4 3 5 2 2 2" xfId="15178"/>
    <cellStyle name="Обычный 4 4 3 5 2 3" xfId="10954"/>
    <cellStyle name="Обычный 4 4 3 5 3" xfId="3914"/>
    <cellStyle name="Обычный 4 4 3 5 3 2" xfId="8138"/>
    <cellStyle name="Обычный 4 4 3 5 3 2 2" xfId="16586"/>
    <cellStyle name="Обычный 4 4 3 5 3 3" xfId="12362"/>
    <cellStyle name="Обычный 4 4 3 5 4" xfId="5322"/>
    <cellStyle name="Обычный 4 4 3 5 4 2" xfId="13770"/>
    <cellStyle name="Обычный 4 4 3 5 5" xfId="9546"/>
    <cellStyle name="Обычный 4 4 3 6" xfId="1802"/>
    <cellStyle name="Обычный 4 4 3 6 2" xfId="6026"/>
    <cellStyle name="Обычный 4 4 3 6 2 2" xfId="14474"/>
    <cellStyle name="Обычный 4 4 3 6 3" xfId="10250"/>
    <cellStyle name="Обычный 4 4 3 7" xfId="3210"/>
    <cellStyle name="Обычный 4 4 3 7 2" xfId="7434"/>
    <cellStyle name="Обычный 4 4 3 7 2 2" xfId="15882"/>
    <cellStyle name="Обычный 4 4 3 7 3" xfId="11658"/>
    <cellStyle name="Обычный 4 4 3 8" xfId="4618"/>
    <cellStyle name="Обычный 4 4 3 8 2" xfId="13066"/>
    <cellStyle name="Обычный 4 4 3 9" xfId="8842"/>
    <cellStyle name="Обычный 4 4 4" xfId="322"/>
    <cellStyle name="Обычный 4 4 4 2" xfId="323"/>
    <cellStyle name="Обычный 4 4 4 2 2" xfId="723"/>
    <cellStyle name="Обычный 4 4 4 2 2 2" xfId="1454"/>
    <cellStyle name="Обычный 4 4 4 2 2 2 2" xfId="2863"/>
    <cellStyle name="Обычный 4 4 4 2 2 2 2 2" xfId="7087"/>
    <cellStyle name="Обычный 4 4 4 2 2 2 2 2 2" xfId="15535"/>
    <cellStyle name="Обычный 4 4 4 2 2 2 2 3" xfId="11311"/>
    <cellStyle name="Обычный 4 4 4 2 2 2 3" xfId="4271"/>
    <cellStyle name="Обычный 4 4 4 2 2 2 3 2" xfId="8495"/>
    <cellStyle name="Обычный 4 4 4 2 2 2 3 2 2" xfId="16943"/>
    <cellStyle name="Обычный 4 4 4 2 2 2 3 3" xfId="12719"/>
    <cellStyle name="Обычный 4 4 4 2 2 2 4" xfId="5679"/>
    <cellStyle name="Обычный 4 4 4 2 2 2 4 2" xfId="14127"/>
    <cellStyle name="Обычный 4 4 4 2 2 2 5" xfId="9903"/>
    <cellStyle name="Обычный 4 4 4 2 2 3" xfId="2159"/>
    <cellStyle name="Обычный 4 4 4 2 2 3 2" xfId="6383"/>
    <cellStyle name="Обычный 4 4 4 2 2 3 2 2" xfId="14831"/>
    <cellStyle name="Обычный 4 4 4 2 2 3 3" xfId="10607"/>
    <cellStyle name="Обычный 4 4 4 2 2 4" xfId="3567"/>
    <cellStyle name="Обычный 4 4 4 2 2 4 2" xfId="7791"/>
    <cellStyle name="Обычный 4 4 4 2 2 4 2 2" xfId="16239"/>
    <cellStyle name="Обычный 4 4 4 2 2 4 3" xfId="12015"/>
    <cellStyle name="Обычный 4 4 4 2 2 5" xfId="4975"/>
    <cellStyle name="Обычный 4 4 4 2 2 5 2" xfId="13423"/>
    <cellStyle name="Обычный 4 4 4 2 2 6" xfId="9199"/>
    <cellStyle name="Обычный 4 4 4 2 3" xfId="1102"/>
    <cellStyle name="Обычный 4 4 4 2 3 2" xfId="2511"/>
    <cellStyle name="Обычный 4 4 4 2 3 2 2" xfId="6735"/>
    <cellStyle name="Обычный 4 4 4 2 3 2 2 2" xfId="15183"/>
    <cellStyle name="Обычный 4 4 4 2 3 2 3" xfId="10959"/>
    <cellStyle name="Обычный 4 4 4 2 3 3" xfId="3919"/>
    <cellStyle name="Обычный 4 4 4 2 3 3 2" xfId="8143"/>
    <cellStyle name="Обычный 4 4 4 2 3 3 2 2" xfId="16591"/>
    <cellStyle name="Обычный 4 4 4 2 3 3 3" xfId="12367"/>
    <cellStyle name="Обычный 4 4 4 2 3 4" xfId="5327"/>
    <cellStyle name="Обычный 4 4 4 2 3 4 2" xfId="13775"/>
    <cellStyle name="Обычный 4 4 4 2 3 5" xfId="9551"/>
    <cellStyle name="Обычный 4 4 4 2 4" xfId="1807"/>
    <cellStyle name="Обычный 4 4 4 2 4 2" xfId="6031"/>
    <cellStyle name="Обычный 4 4 4 2 4 2 2" xfId="14479"/>
    <cellStyle name="Обычный 4 4 4 2 4 3" xfId="10255"/>
    <cellStyle name="Обычный 4 4 4 2 5" xfId="3215"/>
    <cellStyle name="Обычный 4 4 4 2 5 2" xfId="7439"/>
    <cellStyle name="Обычный 4 4 4 2 5 2 2" xfId="15887"/>
    <cellStyle name="Обычный 4 4 4 2 5 3" xfId="11663"/>
    <cellStyle name="Обычный 4 4 4 2 6" xfId="4623"/>
    <cellStyle name="Обычный 4 4 4 2 6 2" xfId="13071"/>
    <cellStyle name="Обычный 4 4 4 2 7" xfId="8847"/>
    <cellStyle name="Обычный 4 4 4 3" xfId="722"/>
    <cellStyle name="Обычный 4 4 4 3 2" xfId="1453"/>
    <cellStyle name="Обычный 4 4 4 3 2 2" xfId="2862"/>
    <cellStyle name="Обычный 4 4 4 3 2 2 2" xfId="7086"/>
    <cellStyle name="Обычный 4 4 4 3 2 2 2 2" xfId="15534"/>
    <cellStyle name="Обычный 4 4 4 3 2 2 3" xfId="11310"/>
    <cellStyle name="Обычный 4 4 4 3 2 3" xfId="4270"/>
    <cellStyle name="Обычный 4 4 4 3 2 3 2" xfId="8494"/>
    <cellStyle name="Обычный 4 4 4 3 2 3 2 2" xfId="16942"/>
    <cellStyle name="Обычный 4 4 4 3 2 3 3" xfId="12718"/>
    <cellStyle name="Обычный 4 4 4 3 2 4" xfId="5678"/>
    <cellStyle name="Обычный 4 4 4 3 2 4 2" xfId="14126"/>
    <cellStyle name="Обычный 4 4 4 3 2 5" xfId="9902"/>
    <cellStyle name="Обычный 4 4 4 3 3" xfId="2158"/>
    <cellStyle name="Обычный 4 4 4 3 3 2" xfId="6382"/>
    <cellStyle name="Обычный 4 4 4 3 3 2 2" xfId="14830"/>
    <cellStyle name="Обычный 4 4 4 3 3 3" xfId="10606"/>
    <cellStyle name="Обычный 4 4 4 3 4" xfId="3566"/>
    <cellStyle name="Обычный 4 4 4 3 4 2" xfId="7790"/>
    <cellStyle name="Обычный 4 4 4 3 4 2 2" xfId="16238"/>
    <cellStyle name="Обычный 4 4 4 3 4 3" xfId="12014"/>
    <cellStyle name="Обычный 4 4 4 3 5" xfId="4974"/>
    <cellStyle name="Обычный 4 4 4 3 5 2" xfId="13422"/>
    <cellStyle name="Обычный 4 4 4 3 6" xfId="9198"/>
    <cellStyle name="Обычный 4 4 4 4" xfId="1101"/>
    <cellStyle name="Обычный 4 4 4 4 2" xfId="2510"/>
    <cellStyle name="Обычный 4 4 4 4 2 2" xfId="6734"/>
    <cellStyle name="Обычный 4 4 4 4 2 2 2" xfId="15182"/>
    <cellStyle name="Обычный 4 4 4 4 2 3" xfId="10958"/>
    <cellStyle name="Обычный 4 4 4 4 3" xfId="3918"/>
    <cellStyle name="Обычный 4 4 4 4 3 2" xfId="8142"/>
    <cellStyle name="Обычный 4 4 4 4 3 2 2" xfId="16590"/>
    <cellStyle name="Обычный 4 4 4 4 3 3" xfId="12366"/>
    <cellStyle name="Обычный 4 4 4 4 4" xfId="5326"/>
    <cellStyle name="Обычный 4 4 4 4 4 2" xfId="13774"/>
    <cellStyle name="Обычный 4 4 4 4 5" xfId="9550"/>
    <cellStyle name="Обычный 4 4 4 5" xfId="1806"/>
    <cellStyle name="Обычный 4 4 4 5 2" xfId="6030"/>
    <cellStyle name="Обычный 4 4 4 5 2 2" xfId="14478"/>
    <cellStyle name="Обычный 4 4 4 5 3" xfId="10254"/>
    <cellStyle name="Обычный 4 4 4 6" xfId="3214"/>
    <cellStyle name="Обычный 4 4 4 6 2" xfId="7438"/>
    <cellStyle name="Обычный 4 4 4 6 2 2" xfId="15886"/>
    <cellStyle name="Обычный 4 4 4 6 3" xfId="11662"/>
    <cellStyle name="Обычный 4 4 4 7" xfId="4622"/>
    <cellStyle name="Обычный 4 4 4 7 2" xfId="13070"/>
    <cellStyle name="Обычный 4 4 4 8" xfId="8846"/>
    <cellStyle name="Обычный 4 4 5" xfId="324"/>
    <cellStyle name="Обычный 4 4 5 2" xfId="724"/>
    <cellStyle name="Обычный 4 4 5 2 2" xfId="1455"/>
    <cellStyle name="Обычный 4 4 5 2 2 2" xfId="2864"/>
    <cellStyle name="Обычный 4 4 5 2 2 2 2" xfId="7088"/>
    <cellStyle name="Обычный 4 4 5 2 2 2 2 2" xfId="15536"/>
    <cellStyle name="Обычный 4 4 5 2 2 2 3" xfId="11312"/>
    <cellStyle name="Обычный 4 4 5 2 2 3" xfId="4272"/>
    <cellStyle name="Обычный 4 4 5 2 2 3 2" xfId="8496"/>
    <cellStyle name="Обычный 4 4 5 2 2 3 2 2" xfId="16944"/>
    <cellStyle name="Обычный 4 4 5 2 2 3 3" xfId="12720"/>
    <cellStyle name="Обычный 4 4 5 2 2 4" xfId="5680"/>
    <cellStyle name="Обычный 4 4 5 2 2 4 2" xfId="14128"/>
    <cellStyle name="Обычный 4 4 5 2 2 5" xfId="9904"/>
    <cellStyle name="Обычный 4 4 5 2 3" xfId="2160"/>
    <cellStyle name="Обычный 4 4 5 2 3 2" xfId="6384"/>
    <cellStyle name="Обычный 4 4 5 2 3 2 2" xfId="14832"/>
    <cellStyle name="Обычный 4 4 5 2 3 3" xfId="10608"/>
    <cellStyle name="Обычный 4 4 5 2 4" xfId="3568"/>
    <cellStyle name="Обычный 4 4 5 2 4 2" xfId="7792"/>
    <cellStyle name="Обычный 4 4 5 2 4 2 2" xfId="16240"/>
    <cellStyle name="Обычный 4 4 5 2 4 3" xfId="12016"/>
    <cellStyle name="Обычный 4 4 5 2 5" xfId="4976"/>
    <cellStyle name="Обычный 4 4 5 2 5 2" xfId="13424"/>
    <cellStyle name="Обычный 4 4 5 2 6" xfId="9200"/>
    <cellStyle name="Обычный 4 4 5 3" xfId="1103"/>
    <cellStyle name="Обычный 4 4 5 3 2" xfId="2512"/>
    <cellStyle name="Обычный 4 4 5 3 2 2" xfId="6736"/>
    <cellStyle name="Обычный 4 4 5 3 2 2 2" xfId="15184"/>
    <cellStyle name="Обычный 4 4 5 3 2 3" xfId="10960"/>
    <cellStyle name="Обычный 4 4 5 3 3" xfId="3920"/>
    <cellStyle name="Обычный 4 4 5 3 3 2" xfId="8144"/>
    <cellStyle name="Обычный 4 4 5 3 3 2 2" xfId="16592"/>
    <cellStyle name="Обычный 4 4 5 3 3 3" xfId="12368"/>
    <cellStyle name="Обычный 4 4 5 3 4" xfId="5328"/>
    <cellStyle name="Обычный 4 4 5 3 4 2" xfId="13776"/>
    <cellStyle name="Обычный 4 4 5 3 5" xfId="9552"/>
    <cellStyle name="Обычный 4 4 5 4" xfId="1808"/>
    <cellStyle name="Обычный 4 4 5 4 2" xfId="6032"/>
    <cellStyle name="Обычный 4 4 5 4 2 2" xfId="14480"/>
    <cellStyle name="Обычный 4 4 5 4 3" xfId="10256"/>
    <cellStyle name="Обычный 4 4 5 5" xfId="3216"/>
    <cellStyle name="Обычный 4 4 5 5 2" xfId="7440"/>
    <cellStyle name="Обычный 4 4 5 5 2 2" xfId="15888"/>
    <cellStyle name="Обычный 4 4 5 5 3" xfId="11664"/>
    <cellStyle name="Обычный 4 4 5 6" xfId="4624"/>
    <cellStyle name="Обычный 4 4 5 6 2" xfId="13072"/>
    <cellStyle name="Обычный 4 4 5 7" xfId="8848"/>
    <cellStyle name="Обычный 4 4 6" xfId="709"/>
    <cellStyle name="Обычный 4 4 6 2" xfId="1440"/>
    <cellStyle name="Обычный 4 4 6 2 2" xfId="2849"/>
    <cellStyle name="Обычный 4 4 6 2 2 2" xfId="7073"/>
    <cellStyle name="Обычный 4 4 6 2 2 2 2" xfId="15521"/>
    <cellStyle name="Обычный 4 4 6 2 2 3" xfId="11297"/>
    <cellStyle name="Обычный 4 4 6 2 3" xfId="4257"/>
    <cellStyle name="Обычный 4 4 6 2 3 2" xfId="8481"/>
    <cellStyle name="Обычный 4 4 6 2 3 2 2" xfId="16929"/>
    <cellStyle name="Обычный 4 4 6 2 3 3" xfId="12705"/>
    <cellStyle name="Обычный 4 4 6 2 4" xfId="5665"/>
    <cellStyle name="Обычный 4 4 6 2 4 2" xfId="14113"/>
    <cellStyle name="Обычный 4 4 6 2 5" xfId="9889"/>
    <cellStyle name="Обычный 4 4 6 3" xfId="2145"/>
    <cellStyle name="Обычный 4 4 6 3 2" xfId="6369"/>
    <cellStyle name="Обычный 4 4 6 3 2 2" xfId="14817"/>
    <cellStyle name="Обычный 4 4 6 3 3" xfId="10593"/>
    <cellStyle name="Обычный 4 4 6 4" xfId="3553"/>
    <cellStyle name="Обычный 4 4 6 4 2" xfId="7777"/>
    <cellStyle name="Обычный 4 4 6 4 2 2" xfId="16225"/>
    <cellStyle name="Обычный 4 4 6 4 3" xfId="12001"/>
    <cellStyle name="Обычный 4 4 6 5" xfId="4961"/>
    <cellStyle name="Обычный 4 4 6 5 2" xfId="13409"/>
    <cellStyle name="Обычный 4 4 6 6" xfId="9185"/>
    <cellStyle name="Обычный 4 4 7" xfId="1088"/>
    <cellStyle name="Обычный 4 4 7 2" xfId="2497"/>
    <cellStyle name="Обычный 4 4 7 2 2" xfId="6721"/>
    <cellStyle name="Обычный 4 4 7 2 2 2" xfId="15169"/>
    <cellStyle name="Обычный 4 4 7 2 3" xfId="10945"/>
    <cellStyle name="Обычный 4 4 7 3" xfId="3905"/>
    <cellStyle name="Обычный 4 4 7 3 2" xfId="8129"/>
    <cellStyle name="Обычный 4 4 7 3 2 2" xfId="16577"/>
    <cellStyle name="Обычный 4 4 7 3 3" xfId="12353"/>
    <cellStyle name="Обычный 4 4 7 4" xfId="5313"/>
    <cellStyle name="Обычный 4 4 7 4 2" xfId="13761"/>
    <cellStyle name="Обычный 4 4 7 5" xfId="9537"/>
    <cellStyle name="Обычный 4 4 8" xfId="1793"/>
    <cellStyle name="Обычный 4 4 8 2" xfId="6017"/>
    <cellStyle name="Обычный 4 4 8 2 2" xfId="14465"/>
    <cellStyle name="Обычный 4 4 8 3" xfId="10241"/>
    <cellStyle name="Обычный 4 4 9" xfId="3201"/>
    <cellStyle name="Обычный 4 4 9 2" xfId="7425"/>
    <cellStyle name="Обычный 4 4 9 2 2" xfId="15873"/>
    <cellStyle name="Обычный 4 4 9 3" xfId="11649"/>
    <cellStyle name="Обычный 4 4_Отчет за 2015 год" xfId="325"/>
    <cellStyle name="Обычный 4 5" xfId="326"/>
    <cellStyle name="Обычный 4 5 10" xfId="8849"/>
    <cellStyle name="Обычный 4 5 2" xfId="327"/>
    <cellStyle name="Обычный 4 5 2 2" xfId="328"/>
    <cellStyle name="Обычный 4 5 2 2 2" xfId="329"/>
    <cellStyle name="Обычный 4 5 2 2 2 2" xfId="728"/>
    <cellStyle name="Обычный 4 5 2 2 2 2 2" xfId="1459"/>
    <cellStyle name="Обычный 4 5 2 2 2 2 2 2" xfId="2868"/>
    <cellStyle name="Обычный 4 5 2 2 2 2 2 2 2" xfId="7092"/>
    <cellStyle name="Обычный 4 5 2 2 2 2 2 2 2 2" xfId="15540"/>
    <cellStyle name="Обычный 4 5 2 2 2 2 2 2 3" xfId="11316"/>
    <cellStyle name="Обычный 4 5 2 2 2 2 2 3" xfId="4276"/>
    <cellStyle name="Обычный 4 5 2 2 2 2 2 3 2" xfId="8500"/>
    <cellStyle name="Обычный 4 5 2 2 2 2 2 3 2 2" xfId="16948"/>
    <cellStyle name="Обычный 4 5 2 2 2 2 2 3 3" xfId="12724"/>
    <cellStyle name="Обычный 4 5 2 2 2 2 2 4" xfId="5684"/>
    <cellStyle name="Обычный 4 5 2 2 2 2 2 4 2" xfId="14132"/>
    <cellStyle name="Обычный 4 5 2 2 2 2 2 5" xfId="9908"/>
    <cellStyle name="Обычный 4 5 2 2 2 2 3" xfId="2164"/>
    <cellStyle name="Обычный 4 5 2 2 2 2 3 2" xfId="6388"/>
    <cellStyle name="Обычный 4 5 2 2 2 2 3 2 2" xfId="14836"/>
    <cellStyle name="Обычный 4 5 2 2 2 2 3 3" xfId="10612"/>
    <cellStyle name="Обычный 4 5 2 2 2 2 4" xfId="3572"/>
    <cellStyle name="Обычный 4 5 2 2 2 2 4 2" xfId="7796"/>
    <cellStyle name="Обычный 4 5 2 2 2 2 4 2 2" xfId="16244"/>
    <cellStyle name="Обычный 4 5 2 2 2 2 4 3" xfId="12020"/>
    <cellStyle name="Обычный 4 5 2 2 2 2 5" xfId="4980"/>
    <cellStyle name="Обычный 4 5 2 2 2 2 5 2" xfId="13428"/>
    <cellStyle name="Обычный 4 5 2 2 2 2 6" xfId="9204"/>
    <cellStyle name="Обычный 4 5 2 2 2 3" xfId="1107"/>
    <cellStyle name="Обычный 4 5 2 2 2 3 2" xfId="2516"/>
    <cellStyle name="Обычный 4 5 2 2 2 3 2 2" xfId="6740"/>
    <cellStyle name="Обычный 4 5 2 2 2 3 2 2 2" xfId="15188"/>
    <cellStyle name="Обычный 4 5 2 2 2 3 2 3" xfId="10964"/>
    <cellStyle name="Обычный 4 5 2 2 2 3 3" xfId="3924"/>
    <cellStyle name="Обычный 4 5 2 2 2 3 3 2" xfId="8148"/>
    <cellStyle name="Обычный 4 5 2 2 2 3 3 2 2" xfId="16596"/>
    <cellStyle name="Обычный 4 5 2 2 2 3 3 3" xfId="12372"/>
    <cellStyle name="Обычный 4 5 2 2 2 3 4" xfId="5332"/>
    <cellStyle name="Обычный 4 5 2 2 2 3 4 2" xfId="13780"/>
    <cellStyle name="Обычный 4 5 2 2 2 3 5" xfId="9556"/>
    <cellStyle name="Обычный 4 5 2 2 2 4" xfId="1812"/>
    <cellStyle name="Обычный 4 5 2 2 2 4 2" xfId="6036"/>
    <cellStyle name="Обычный 4 5 2 2 2 4 2 2" xfId="14484"/>
    <cellStyle name="Обычный 4 5 2 2 2 4 3" xfId="10260"/>
    <cellStyle name="Обычный 4 5 2 2 2 5" xfId="3220"/>
    <cellStyle name="Обычный 4 5 2 2 2 5 2" xfId="7444"/>
    <cellStyle name="Обычный 4 5 2 2 2 5 2 2" xfId="15892"/>
    <cellStyle name="Обычный 4 5 2 2 2 5 3" xfId="11668"/>
    <cellStyle name="Обычный 4 5 2 2 2 6" xfId="4628"/>
    <cellStyle name="Обычный 4 5 2 2 2 6 2" xfId="13076"/>
    <cellStyle name="Обычный 4 5 2 2 2 7" xfId="8852"/>
    <cellStyle name="Обычный 4 5 2 2 3" xfId="727"/>
    <cellStyle name="Обычный 4 5 2 2 3 2" xfId="1458"/>
    <cellStyle name="Обычный 4 5 2 2 3 2 2" xfId="2867"/>
    <cellStyle name="Обычный 4 5 2 2 3 2 2 2" xfId="7091"/>
    <cellStyle name="Обычный 4 5 2 2 3 2 2 2 2" xfId="15539"/>
    <cellStyle name="Обычный 4 5 2 2 3 2 2 3" xfId="11315"/>
    <cellStyle name="Обычный 4 5 2 2 3 2 3" xfId="4275"/>
    <cellStyle name="Обычный 4 5 2 2 3 2 3 2" xfId="8499"/>
    <cellStyle name="Обычный 4 5 2 2 3 2 3 2 2" xfId="16947"/>
    <cellStyle name="Обычный 4 5 2 2 3 2 3 3" xfId="12723"/>
    <cellStyle name="Обычный 4 5 2 2 3 2 4" xfId="5683"/>
    <cellStyle name="Обычный 4 5 2 2 3 2 4 2" xfId="14131"/>
    <cellStyle name="Обычный 4 5 2 2 3 2 5" xfId="9907"/>
    <cellStyle name="Обычный 4 5 2 2 3 3" xfId="2163"/>
    <cellStyle name="Обычный 4 5 2 2 3 3 2" xfId="6387"/>
    <cellStyle name="Обычный 4 5 2 2 3 3 2 2" xfId="14835"/>
    <cellStyle name="Обычный 4 5 2 2 3 3 3" xfId="10611"/>
    <cellStyle name="Обычный 4 5 2 2 3 4" xfId="3571"/>
    <cellStyle name="Обычный 4 5 2 2 3 4 2" xfId="7795"/>
    <cellStyle name="Обычный 4 5 2 2 3 4 2 2" xfId="16243"/>
    <cellStyle name="Обычный 4 5 2 2 3 4 3" xfId="12019"/>
    <cellStyle name="Обычный 4 5 2 2 3 5" xfId="4979"/>
    <cellStyle name="Обычный 4 5 2 2 3 5 2" xfId="13427"/>
    <cellStyle name="Обычный 4 5 2 2 3 6" xfId="9203"/>
    <cellStyle name="Обычный 4 5 2 2 4" xfId="1106"/>
    <cellStyle name="Обычный 4 5 2 2 4 2" xfId="2515"/>
    <cellStyle name="Обычный 4 5 2 2 4 2 2" xfId="6739"/>
    <cellStyle name="Обычный 4 5 2 2 4 2 2 2" xfId="15187"/>
    <cellStyle name="Обычный 4 5 2 2 4 2 3" xfId="10963"/>
    <cellStyle name="Обычный 4 5 2 2 4 3" xfId="3923"/>
    <cellStyle name="Обычный 4 5 2 2 4 3 2" xfId="8147"/>
    <cellStyle name="Обычный 4 5 2 2 4 3 2 2" xfId="16595"/>
    <cellStyle name="Обычный 4 5 2 2 4 3 3" xfId="12371"/>
    <cellStyle name="Обычный 4 5 2 2 4 4" xfId="5331"/>
    <cellStyle name="Обычный 4 5 2 2 4 4 2" xfId="13779"/>
    <cellStyle name="Обычный 4 5 2 2 4 5" xfId="9555"/>
    <cellStyle name="Обычный 4 5 2 2 5" xfId="1811"/>
    <cellStyle name="Обычный 4 5 2 2 5 2" xfId="6035"/>
    <cellStyle name="Обычный 4 5 2 2 5 2 2" xfId="14483"/>
    <cellStyle name="Обычный 4 5 2 2 5 3" xfId="10259"/>
    <cellStyle name="Обычный 4 5 2 2 6" xfId="3219"/>
    <cellStyle name="Обычный 4 5 2 2 6 2" xfId="7443"/>
    <cellStyle name="Обычный 4 5 2 2 6 2 2" xfId="15891"/>
    <cellStyle name="Обычный 4 5 2 2 6 3" xfId="11667"/>
    <cellStyle name="Обычный 4 5 2 2 7" xfId="4627"/>
    <cellStyle name="Обычный 4 5 2 2 7 2" xfId="13075"/>
    <cellStyle name="Обычный 4 5 2 2 8" xfId="8851"/>
    <cellStyle name="Обычный 4 5 2 3" xfId="330"/>
    <cellStyle name="Обычный 4 5 2 3 2" xfId="729"/>
    <cellStyle name="Обычный 4 5 2 3 2 2" xfId="1460"/>
    <cellStyle name="Обычный 4 5 2 3 2 2 2" xfId="2869"/>
    <cellStyle name="Обычный 4 5 2 3 2 2 2 2" xfId="7093"/>
    <cellStyle name="Обычный 4 5 2 3 2 2 2 2 2" xfId="15541"/>
    <cellStyle name="Обычный 4 5 2 3 2 2 2 3" xfId="11317"/>
    <cellStyle name="Обычный 4 5 2 3 2 2 3" xfId="4277"/>
    <cellStyle name="Обычный 4 5 2 3 2 2 3 2" xfId="8501"/>
    <cellStyle name="Обычный 4 5 2 3 2 2 3 2 2" xfId="16949"/>
    <cellStyle name="Обычный 4 5 2 3 2 2 3 3" xfId="12725"/>
    <cellStyle name="Обычный 4 5 2 3 2 2 4" xfId="5685"/>
    <cellStyle name="Обычный 4 5 2 3 2 2 4 2" xfId="14133"/>
    <cellStyle name="Обычный 4 5 2 3 2 2 5" xfId="9909"/>
    <cellStyle name="Обычный 4 5 2 3 2 3" xfId="2165"/>
    <cellStyle name="Обычный 4 5 2 3 2 3 2" xfId="6389"/>
    <cellStyle name="Обычный 4 5 2 3 2 3 2 2" xfId="14837"/>
    <cellStyle name="Обычный 4 5 2 3 2 3 3" xfId="10613"/>
    <cellStyle name="Обычный 4 5 2 3 2 4" xfId="3573"/>
    <cellStyle name="Обычный 4 5 2 3 2 4 2" xfId="7797"/>
    <cellStyle name="Обычный 4 5 2 3 2 4 2 2" xfId="16245"/>
    <cellStyle name="Обычный 4 5 2 3 2 4 3" xfId="12021"/>
    <cellStyle name="Обычный 4 5 2 3 2 5" xfId="4981"/>
    <cellStyle name="Обычный 4 5 2 3 2 5 2" xfId="13429"/>
    <cellStyle name="Обычный 4 5 2 3 2 6" xfId="9205"/>
    <cellStyle name="Обычный 4 5 2 3 3" xfId="1108"/>
    <cellStyle name="Обычный 4 5 2 3 3 2" xfId="2517"/>
    <cellStyle name="Обычный 4 5 2 3 3 2 2" xfId="6741"/>
    <cellStyle name="Обычный 4 5 2 3 3 2 2 2" xfId="15189"/>
    <cellStyle name="Обычный 4 5 2 3 3 2 3" xfId="10965"/>
    <cellStyle name="Обычный 4 5 2 3 3 3" xfId="3925"/>
    <cellStyle name="Обычный 4 5 2 3 3 3 2" xfId="8149"/>
    <cellStyle name="Обычный 4 5 2 3 3 3 2 2" xfId="16597"/>
    <cellStyle name="Обычный 4 5 2 3 3 3 3" xfId="12373"/>
    <cellStyle name="Обычный 4 5 2 3 3 4" xfId="5333"/>
    <cellStyle name="Обычный 4 5 2 3 3 4 2" xfId="13781"/>
    <cellStyle name="Обычный 4 5 2 3 3 5" xfId="9557"/>
    <cellStyle name="Обычный 4 5 2 3 4" xfId="1813"/>
    <cellStyle name="Обычный 4 5 2 3 4 2" xfId="6037"/>
    <cellStyle name="Обычный 4 5 2 3 4 2 2" xfId="14485"/>
    <cellStyle name="Обычный 4 5 2 3 4 3" xfId="10261"/>
    <cellStyle name="Обычный 4 5 2 3 5" xfId="3221"/>
    <cellStyle name="Обычный 4 5 2 3 5 2" xfId="7445"/>
    <cellStyle name="Обычный 4 5 2 3 5 2 2" xfId="15893"/>
    <cellStyle name="Обычный 4 5 2 3 5 3" xfId="11669"/>
    <cellStyle name="Обычный 4 5 2 3 6" xfId="4629"/>
    <cellStyle name="Обычный 4 5 2 3 6 2" xfId="13077"/>
    <cellStyle name="Обычный 4 5 2 3 7" xfId="8853"/>
    <cellStyle name="Обычный 4 5 2 4" xfId="726"/>
    <cellStyle name="Обычный 4 5 2 4 2" xfId="1457"/>
    <cellStyle name="Обычный 4 5 2 4 2 2" xfId="2866"/>
    <cellStyle name="Обычный 4 5 2 4 2 2 2" xfId="7090"/>
    <cellStyle name="Обычный 4 5 2 4 2 2 2 2" xfId="15538"/>
    <cellStyle name="Обычный 4 5 2 4 2 2 3" xfId="11314"/>
    <cellStyle name="Обычный 4 5 2 4 2 3" xfId="4274"/>
    <cellStyle name="Обычный 4 5 2 4 2 3 2" xfId="8498"/>
    <cellStyle name="Обычный 4 5 2 4 2 3 2 2" xfId="16946"/>
    <cellStyle name="Обычный 4 5 2 4 2 3 3" xfId="12722"/>
    <cellStyle name="Обычный 4 5 2 4 2 4" xfId="5682"/>
    <cellStyle name="Обычный 4 5 2 4 2 4 2" xfId="14130"/>
    <cellStyle name="Обычный 4 5 2 4 2 5" xfId="9906"/>
    <cellStyle name="Обычный 4 5 2 4 3" xfId="2162"/>
    <cellStyle name="Обычный 4 5 2 4 3 2" xfId="6386"/>
    <cellStyle name="Обычный 4 5 2 4 3 2 2" xfId="14834"/>
    <cellStyle name="Обычный 4 5 2 4 3 3" xfId="10610"/>
    <cellStyle name="Обычный 4 5 2 4 4" xfId="3570"/>
    <cellStyle name="Обычный 4 5 2 4 4 2" xfId="7794"/>
    <cellStyle name="Обычный 4 5 2 4 4 2 2" xfId="16242"/>
    <cellStyle name="Обычный 4 5 2 4 4 3" xfId="12018"/>
    <cellStyle name="Обычный 4 5 2 4 5" xfId="4978"/>
    <cellStyle name="Обычный 4 5 2 4 5 2" xfId="13426"/>
    <cellStyle name="Обычный 4 5 2 4 6" xfId="9202"/>
    <cellStyle name="Обычный 4 5 2 5" xfId="1105"/>
    <cellStyle name="Обычный 4 5 2 5 2" xfId="2514"/>
    <cellStyle name="Обычный 4 5 2 5 2 2" xfId="6738"/>
    <cellStyle name="Обычный 4 5 2 5 2 2 2" xfId="15186"/>
    <cellStyle name="Обычный 4 5 2 5 2 3" xfId="10962"/>
    <cellStyle name="Обычный 4 5 2 5 3" xfId="3922"/>
    <cellStyle name="Обычный 4 5 2 5 3 2" xfId="8146"/>
    <cellStyle name="Обычный 4 5 2 5 3 2 2" xfId="16594"/>
    <cellStyle name="Обычный 4 5 2 5 3 3" xfId="12370"/>
    <cellStyle name="Обычный 4 5 2 5 4" xfId="5330"/>
    <cellStyle name="Обычный 4 5 2 5 4 2" xfId="13778"/>
    <cellStyle name="Обычный 4 5 2 5 5" xfId="9554"/>
    <cellStyle name="Обычный 4 5 2 6" xfId="1810"/>
    <cellStyle name="Обычный 4 5 2 6 2" xfId="6034"/>
    <cellStyle name="Обычный 4 5 2 6 2 2" xfId="14482"/>
    <cellStyle name="Обычный 4 5 2 6 3" xfId="10258"/>
    <cellStyle name="Обычный 4 5 2 7" xfId="3218"/>
    <cellStyle name="Обычный 4 5 2 7 2" xfId="7442"/>
    <cellStyle name="Обычный 4 5 2 7 2 2" xfId="15890"/>
    <cellStyle name="Обычный 4 5 2 7 3" xfId="11666"/>
    <cellStyle name="Обычный 4 5 2 8" xfId="4626"/>
    <cellStyle name="Обычный 4 5 2 8 2" xfId="13074"/>
    <cellStyle name="Обычный 4 5 2 9" xfId="8850"/>
    <cellStyle name="Обычный 4 5 3" xfId="331"/>
    <cellStyle name="Обычный 4 5 3 2" xfId="332"/>
    <cellStyle name="Обычный 4 5 3 2 2" xfId="731"/>
    <cellStyle name="Обычный 4 5 3 2 2 2" xfId="1462"/>
    <cellStyle name="Обычный 4 5 3 2 2 2 2" xfId="2871"/>
    <cellStyle name="Обычный 4 5 3 2 2 2 2 2" xfId="7095"/>
    <cellStyle name="Обычный 4 5 3 2 2 2 2 2 2" xfId="15543"/>
    <cellStyle name="Обычный 4 5 3 2 2 2 2 3" xfId="11319"/>
    <cellStyle name="Обычный 4 5 3 2 2 2 3" xfId="4279"/>
    <cellStyle name="Обычный 4 5 3 2 2 2 3 2" xfId="8503"/>
    <cellStyle name="Обычный 4 5 3 2 2 2 3 2 2" xfId="16951"/>
    <cellStyle name="Обычный 4 5 3 2 2 2 3 3" xfId="12727"/>
    <cellStyle name="Обычный 4 5 3 2 2 2 4" xfId="5687"/>
    <cellStyle name="Обычный 4 5 3 2 2 2 4 2" xfId="14135"/>
    <cellStyle name="Обычный 4 5 3 2 2 2 5" xfId="9911"/>
    <cellStyle name="Обычный 4 5 3 2 2 3" xfId="2167"/>
    <cellStyle name="Обычный 4 5 3 2 2 3 2" xfId="6391"/>
    <cellStyle name="Обычный 4 5 3 2 2 3 2 2" xfId="14839"/>
    <cellStyle name="Обычный 4 5 3 2 2 3 3" xfId="10615"/>
    <cellStyle name="Обычный 4 5 3 2 2 4" xfId="3575"/>
    <cellStyle name="Обычный 4 5 3 2 2 4 2" xfId="7799"/>
    <cellStyle name="Обычный 4 5 3 2 2 4 2 2" xfId="16247"/>
    <cellStyle name="Обычный 4 5 3 2 2 4 3" xfId="12023"/>
    <cellStyle name="Обычный 4 5 3 2 2 5" xfId="4983"/>
    <cellStyle name="Обычный 4 5 3 2 2 5 2" xfId="13431"/>
    <cellStyle name="Обычный 4 5 3 2 2 6" xfId="9207"/>
    <cellStyle name="Обычный 4 5 3 2 3" xfId="1110"/>
    <cellStyle name="Обычный 4 5 3 2 3 2" xfId="2519"/>
    <cellStyle name="Обычный 4 5 3 2 3 2 2" xfId="6743"/>
    <cellStyle name="Обычный 4 5 3 2 3 2 2 2" xfId="15191"/>
    <cellStyle name="Обычный 4 5 3 2 3 2 3" xfId="10967"/>
    <cellStyle name="Обычный 4 5 3 2 3 3" xfId="3927"/>
    <cellStyle name="Обычный 4 5 3 2 3 3 2" xfId="8151"/>
    <cellStyle name="Обычный 4 5 3 2 3 3 2 2" xfId="16599"/>
    <cellStyle name="Обычный 4 5 3 2 3 3 3" xfId="12375"/>
    <cellStyle name="Обычный 4 5 3 2 3 4" xfId="5335"/>
    <cellStyle name="Обычный 4 5 3 2 3 4 2" xfId="13783"/>
    <cellStyle name="Обычный 4 5 3 2 3 5" xfId="9559"/>
    <cellStyle name="Обычный 4 5 3 2 4" xfId="1815"/>
    <cellStyle name="Обычный 4 5 3 2 4 2" xfId="6039"/>
    <cellStyle name="Обычный 4 5 3 2 4 2 2" xfId="14487"/>
    <cellStyle name="Обычный 4 5 3 2 4 3" xfId="10263"/>
    <cellStyle name="Обычный 4 5 3 2 5" xfId="3223"/>
    <cellStyle name="Обычный 4 5 3 2 5 2" xfId="7447"/>
    <cellStyle name="Обычный 4 5 3 2 5 2 2" xfId="15895"/>
    <cellStyle name="Обычный 4 5 3 2 5 3" xfId="11671"/>
    <cellStyle name="Обычный 4 5 3 2 6" xfId="4631"/>
    <cellStyle name="Обычный 4 5 3 2 6 2" xfId="13079"/>
    <cellStyle name="Обычный 4 5 3 2 7" xfId="8855"/>
    <cellStyle name="Обычный 4 5 3 3" xfId="730"/>
    <cellStyle name="Обычный 4 5 3 3 2" xfId="1461"/>
    <cellStyle name="Обычный 4 5 3 3 2 2" xfId="2870"/>
    <cellStyle name="Обычный 4 5 3 3 2 2 2" xfId="7094"/>
    <cellStyle name="Обычный 4 5 3 3 2 2 2 2" xfId="15542"/>
    <cellStyle name="Обычный 4 5 3 3 2 2 3" xfId="11318"/>
    <cellStyle name="Обычный 4 5 3 3 2 3" xfId="4278"/>
    <cellStyle name="Обычный 4 5 3 3 2 3 2" xfId="8502"/>
    <cellStyle name="Обычный 4 5 3 3 2 3 2 2" xfId="16950"/>
    <cellStyle name="Обычный 4 5 3 3 2 3 3" xfId="12726"/>
    <cellStyle name="Обычный 4 5 3 3 2 4" xfId="5686"/>
    <cellStyle name="Обычный 4 5 3 3 2 4 2" xfId="14134"/>
    <cellStyle name="Обычный 4 5 3 3 2 5" xfId="9910"/>
    <cellStyle name="Обычный 4 5 3 3 3" xfId="2166"/>
    <cellStyle name="Обычный 4 5 3 3 3 2" xfId="6390"/>
    <cellStyle name="Обычный 4 5 3 3 3 2 2" xfId="14838"/>
    <cellStyle name="Обычный 4 5 3 3 3 3" xfId="10614"/>
    <cellStyle name="Обычный 4 5 3 3 4" xfId="3574"/>
    <cellStyle name="Обычный 4 5 3 3 4 2" xfId="7798"/>
    <cellStyle name="Обычный 4 5 3 3 4 2 2" xfId="16246"/>
    <cellStyle name="Обычный 4 5 3 3 4 3" xfId="12022"/>
    <cellStyle name="Обычный 4 5 3 3 5" xfId="4982"/>
    <cellStyle name="Обычный 4 5 3 3 5 2" xfId="13430"/>
    <cellStyle name="Обычный 4 5 3 3 6" xfId="9206"/>
    <cellStyle name="Обычный 4 5 3 4" xfId="1109"/>
    <cellStyle name="Обычный 4 5 3 4 2" xfId="2518"/>
    <cellStyle name="Обычный 4 5 3 4 2 2" xfId="6742"/>
    <cellStyle name="Обычный 4 5 3 4 2 2 2" xfId="15190"/>
    <cellStyle name="Обычный 4 5 3 4 2 3" xfId="10966"/>
    <cellStyle name="Обычный 4 5 3 4 3" xfId="3926"/>
    <cellStyle name="Обычный 4 5 3 4 3 2" xfId="8150"/>
    <cellStyle name="Обычный 4 5 3 4 3 2 2" xfId="16598"/>
    <cellStyle name="Обычный 4 5 3 4 3 3" xfId="12374"/>
    <cellStyle name="Обычный 4 5 3 4 4" xfId="5334"/>
    <cellStyle name="Обычный 4 5 3 4 4 2" xfId="13782"/>
    <cellStyle name="Обычный 4 5 3 4 5" xfId="9558"/>
    <cellStyle name="Обычный 4 5 3 5" xfId="1814"/>
    <cellStyle name="Обычный 4 5 3 5 2" xfId="6038"/>
    <cellStyle name="Обычный 4 5 3 5 2 2" xfId="14486"/>
    <cellStyle name="Обычный 4 5 3 5 3" xfId="10262"/>
    <cellStyle name="Обычный 4 5 3 6" xfId="3222"/>
    <cellStyle name="Обычный 4 5 3 6 2" xfId="7446"/>
    <cellStyle name="Обычный 4 5 3 6 2 2" xfId="15894"/>
    <cellStyle name="Обычный 4 5 3 6 3" xfId="11670"/>
    <cellStyle name="Обычный 4 5 3 7" xfId="4630"/>
    <cellStyle name="Обычный 4 5 3 7 2" xfId="13078"/>
    <cellStyle name="Обычный 4 5 3 8" xfId="8854"/>
    <cellStyle name="Обычный 4 5 4" xfId="333"/>
    <cellStyle name="Обычный 4 5 4 2" xfId="732"/>
    <cellStyle name="Обычный 4 5 4 2 2" xfId="1463"/>
    <cellStyle name="Обычный 4 5 4 2 2 2" xfId="2872"/>
    <cellStyle name="Обычный 4 5 4 2 2 2 2" xfId="7096"/>
    <cellStyle name="Обычный 4 5 4 2 2 2 2 2" xfId="15544"/>
    <cellStyle name="Обычный 4 5 4 2 2 2 3" xfId="11320"/>
    <cellStyle name="Обычный 4 5 4 2 2 3" xfId="4280"/>
    <cellStyle name="Обычный 4 5 4 2 2 3 2" xfId="8504"/>
    <cellStyle name="Обычный 4 5 4 2 2 3 2 2" xfId="16952"/>
    <cellStyle name="Обычный 4 5 4 2 2 3 3" xfId="12728"/>
    <cellStyle name="Обычный 4 5 4 2 2 4" xfId="5688"/>
    <cellStyle name="Обычный 4 5 4 2 2 4 2" xfId="14136"/>
    <cellStyle name="Обычный 4 5 4 2 2 5" xfId="9912"/>
    <cellStyle name="Обычный 4 5 4 2 3" xfId="2168"/>
    <cellStyle name="Обычный 4 5 4 2 3 2" xfId="6392"/>
    <cellStyle name="Обычный 4 5 4 2 3 2 2" xfId="14840"/>
    <cellStyle name="Обычный 4 5 4 2 3 3" xfId="10616"/>
    <cellStyle name="Обычный 4 5 4 2 4" xfId="3576"/>
    <cellStyle name="Обычный 4 5 4 2 4 2" xfId="7800"/>
    <cellStyle name="Обычный 4 5 4 2 4 2 2" xfId="16248"/>
    <cellStyle name="Обычный 4 5 4 2 4 3" xfId="12024"/>
    <cellStyle name="Обычный 4 5 4 2 5" xfId="4984"/>
    <cellStyle name="Обычный 4 5 4 2 5 2" xfId="13432"/>
    <cellStyle name="Обычный 4 5 4 2 6" xfId="9208"/>
    <cellStyle name="Обычный 4 5 4 3" xfId="1111"/>
    <cellStyle name="Обычный 4 5 4 3 2" xfId="2520"/>
    <cellStyle name="Обычный 4 5 4 3 2 2" xfId="6744"/>
    <cellStyle name="Обычный 4 5 4 3 2 2 2" xfId="15192"/>
    <cellStyle name="Обычный 4 5 4 3 2 3" xfId="10968"/>
    <cellStyle name="Обычный 4 5 4 3 3" xfId="3928"/>
    <cellStyle name="Обычный 4 5 4 3 3 2" xfId="8152"/>
    <cellStyle name="Обычный 4 5 4 3 3 2 2" xfId="16600"/>
    <cellStyle name="Обычный 4 5 4 3 3 3" xfId="12376"/>
    <cellStyle name="Обычный 4 5 4 3 4" xfId="5336"/>
    <cellStyle name="Обычный 4 5 4 3 4 2" xfId="13784"/>
    <cellStyle name="Обычный 4 5 4 3 5" xfId="9560"/>
    <cellStyle name="Обычный 4 5 4 4" xfId="1816"/>
    <cellStyle name="Обычный 4 5 4 4 2" xfId="6040"/>
    <cellStyle name="Обычный 4 5 4 4 2 2" xfId="14488"/>
    <cellStyle name="Обычный 4 5 4 4 3" xfId="10264"/>
    <cellStyle name="Обычный 4 5 4 5" xfId="3224"/>
    <cellStyle name="Обычный 4 5 4 5 2" xfId="7448"/>
    <cellStyle name="Обычный 4 5 4 5 2 2" xfId="15896"/>
    <cellStyle name="Обычный 4 5 4 5 3" xfId="11672"/>
    <cellStyle name="Обычный 4 5 4 6" xfId="4632"/>
    <cellStyle name="Обычный 4 5 4 6 2" xfId="13080"/>
    <cellStyle name="Обычный 4 5 4 7" xfId="8856"/>
    <cellStyle name="Обычный 4 5 5" xfId="725"/>
    <cellStyle name="Обычный 4 5 5 2" xfId="1456"/>
    <cellStyle name="Обычный 4 5 5 2 2" xfId="2865"/>
    <cellStyle name="Обычный 4 5 5 2 2 2" xfId="7089"/>
    <cellStyle name="Обычный 4 5 5 2 2 2 2" xfId="15537"/>
    <cellStyle name="Обычный 4 5 5 2 2 3" xfId="11313"/>
    <cellStyle name="Обычный 4 5 5 2 3" xfId="4273"/>
    <cellStyle name="Обычный 4 5 5 2 3 2" xfId="8497"/>
    <cellStyle name="Обычный 4 5 5 2 3 2 2" xfId="16945"/>
    <cellStyle name="Обычный 4 5 5 2 3 3" xfId="12721"/>
    <cellStyle name="Обычный 4 5 5 2 4" xfId="5681"/>
    <cellStyle name="Обычный 4 5 5 2 4 2" xfId="14129"/>
    <cellStyle name="Обычный 4 5 5 2 5" xfId="9905"/>
    <cellStyle name="Обычный 4 5 5 3" xfId="2161"/>
    <cellStyle name="Обычный 4 5 5 3 2" xfId="6385"/>
    <cellStyle name="Обычный 4 5 5 3 2 2" xfId="14833"/>
    <cellStyle name="Обычный 4 5 5 3 3" xfId="10609"/>
    <cellStyle name="Обычный 4 5 5 4" xfId="3569"/>
    <cellStyle name="Обычный 4 5 5 4 2" xfId="7793"/>
    <cellStyle name="Обычный 4 5 5 4 2 2" xfId="16241"/>
    <cellStyle name="Обычный 4 5 5 4 3" xfId="12017"/>
    <cellStyle name="Обычный 4 5 5 5" xfId="4977"/>
    <cellStyle name="Обычный 4 5 5 5 2" xfId="13425"/>
    <cellStyle name="Обычный 4 5 5 6" xfId="9201"/>
    <cellStyle name="Обычный 4 5 6" xfId="1104"/>
    <cellStyle name="Обычный 4 5 6 2" xfId="2513"/>
    <cellStyle name="Обычный 4 5 6 2 2" xfId="6737"/>
    <cellStyle name="Обычный 4 5 6 2 2 2" xfId="15185"/>
    <cellStyle name="Обычный 4 5 6 2 3" xfId="10961"/>
    <cellStyle name="Обычный 4 5 6 3" xfId="3921"/>
    <cellStyle name="Обычный 4 5 6 3 2" xfId="8145"/>
    <cellStyle name="Обычный 4 5 6 3 2 2" xfId="16593"/>
    <cellStyle name="Обычный 4 5 6 3 3" xfId="12369"/>
    <cellStyle name="Обычный 4 5 6 4" xfId="5329"/>
    <cellStyle name="Обычный 4 5 6 4 2" xfId="13777"/>
    <cellStyle name="Обычный 4 5 6 5" xfId="9553"/>
    <cellStyle name="Обычный 4 5 7" xfId="1809"/>
    <cellStyle name="Обычный 4 5 7 2" xfId="6033"/>
    <cellStyle name="Обычный 4 5 7 2 2" xfId="14481"/>
    <cellStyle name="Обычный 4 5 7 3" xfId="10257"/>
    <cellStyle name="Обычный 4 5 8" xfId="3217"/>
    <cellStyle name="Обычный 4 5 8 2" xfId="7441"/>
    <cellStyle name="Обычный 4 5 8 2 2" xfId="15889"/>
    <cellStyle name="Обычный 4 5 8 3" xfId="11665"/>
    <cellStyle name="Обычный 4 5 9" xfId="4625"/>
    <cellStyle name="Обычный 4 5 9 2" xfId="13073"/>
    <cellStyle name="Обычный 4 6" xfId="334"/>
    <cellStyle name="Обычный 4 6 10" xfId="8857"/>
    <cellStyle name="Обычный 4 6 2" xfId="335"/>
    <cellStyle name="Обычный 4 6 2 2" xfId="336"/>
    <cellStyle name="Обычный 4 6 2 2 2" xfId="337"/>
    <cellStyle name="Обычный 4 6 2 2 2 2" xfId="736"/>
    <cellStyle name="Обычный 4 6 2 2 2 2 2" xfId="1467"/>
    <cellStyle name="Обычный 4 6 2 2 2 2 2 2" xfId="2876"/>
    <cellStyle name="Обычный 4 6 2 2 2 2 2 2 2" xfId="7100"/>
    <cellStyle name="Обычный 4 6 2 2 2 2 2 2 2 2" xfId="15548"/>
    <cellStyle name="Обычный 4 6 2 2 2 2 2 2 3" xfId="11324"/>
    <cellStyle name="Обычный 4 6 2 2 2 2 2 3" xfId="4284"/>
    <cellStyle name="Обычный 4 6 2 2 2 2 2 3 2" xfId="8508"/>
    <cellStyle name="Обычный 4 6 2 2 2 2 2 3 2 2" xfId="16956"/>
    <cellStyle name="Обычный 4 6 2 2 2 2 2 3 3" xfId="12732"/>
    <cellStyle name="Обычный 4 6 2 2 2 2 2 4" xfId="5692"/>
    <cellStyle name="Обычный 4 6 2 2 2 2 2 4 2" xfId="14140"/>
    <cellStyle name="Обычный 4 6 2 2 2 2 2 5" xfId="9916"/>
    <cellStyle name="Обычный 4 6 2 2 2 2 3" xfId="2172"/>
    <cellStyle name="Обычный 4 6 2 2 2 2 3 2" xfId="6396"/>
    <cellStyle name="Обычный 4 6 2 2 2 2 3 2 2" xfId="14844"/>
    <cellStyle name="Обычный 4 6 2 2 2 2 3 3" xfId="10620"/>
    <cellStyle name="Обычный 4 6 2 2 2 2 4" xfId="3580"/>
    <cellStyle name="Обычный 4 6 2 2 2 2 4 2" xfId="7804"/>
    <cellStyle name="Обычный 4 6 2 2 2 2 4 2 2" xfId="16252"/>
    <cellStyle name="Обычный 4 6 2 2 2 2 4 3" xfId="12028"/>
    <cellStyle name="Обычный 4 6 2 2 2 2 5" xfId="4988"/>
    <cellStyle name="Обычный 4 6 2 2 2 2 5 2" xfId="13436"/>
    <cellStyle name="Обычный 4 6 2 2 2 2 6" xfId="9212"/>
    <cellStyle name="Обычный 4 6 2 2 2 3" xfId="1115"/>
    <cellStyle name="Обычный 4 6 2 2 2 3 2" xfId="2524"/>
    <cellStyle name="Обычный 4 6 2 2 2 3 2 2" xfId="6748"/>
    <cellStyle name="Обычный 4 6 2 2 2 3 2 2 2" xfId="15196"/>
    <cellStyle name="Обычный 4 6 2 2 2 3 2 3" xfId="10972"/>
    <cellStyle name="Обычный 4 6 2 2 2 3 3" xfId="3932"/>
    <cellStyle name="Обычный 4 6 2 2 2 3 3 2" xfId="8156"/>
    <cellStyle name="Обычный 4 6 2 2 2 3 3 2 2" xfId="16604"/>
    <cellStyle name="Обычный 4 6 2 2 2 3 3 3" xfId="12380"/>
    <cellStyle name="Обычный 4 6 2 2 2 3 4" xfId="5340"/>
    <cellStyle name="Обычный 4 6 2 2 2 3 4 2" xfId="13788"/>
    <cellStyle name="Обычный 4 6 2 2 2 3 5" xfId="9564"/>
    <cellStyle name="Обычный 4 6 2 2 2 4" xfId="1820"/>
    <cellStyle name="Обычный 4 6 2 2 2 4 2" xfId="6044"/>
    <cellStyle name="Обычный 4 6 2 2 2 4 2 2" xfId="14492"/>
    <cellStyle name="Обычный 4 6 2 2 2 4 3" xfId="10268"/>
    <cellStyle name="Обычный 4 6 2 2 2 5" xfId="3228"/>
    <cellStyle name="Обычный 4 6 2 2 2 5 2" xfId="7452"/>
    <cellStyle name="Обычный 4 6 2 2 2 5 2 2" xfId="15900"/>
    <cellStyle name="Обычный 4 6 2 2 2 5 3" xfId="11676"/>
    <cellStyle name="Обычный 4 6 2 2 2 6" xfId="4636"/>
    <cellStyle name="Обычный 4 6 2 2 2 6 2" xfId="13084"/>
    <cellStyle name="Обычный 4 6 2 2 2 7" xfId="8860"/>
    <cellStyle name="Обычный 4 6 2 2 3" xfId="735"/>
    <cellStyle name="Обычный 4 6 2 2 3 2" xfId="1466"/>
    <cellStyle name="Обычный 4 6 2 2 3 2 2" xfId="2875"/>
    <cellStyle name="Обычный 4 6 2 2 3 2 2 2" xfId="7099"/>
    <cellStyle name="Обычный 4 6 2 2 3 2 2 2 2" xfId="15547"/>
    <cellStyle name="Обычный 4 6 2 2 3 2 2 3" xfId="11323"/>
    <cellStyle name="Обычный 4 6 2 2 3 2 3" xfId="4283"/>
    <cellStyle name="Обычный 4 6 2 2 3 2 3 2" xfId="8507"/>
    <cellStyle name="Обычный 4 6 2 2 3 2 3 2 2" xfId="16955"/>
    <cellStyle name="Обычный 4 6 2 2 3 2 3 3" xfId="12731"/>
    <cellStyle name="Обычный 4 6 2 2 3 2 4" xfId="5691"/>
    <cellStyle name="Обычный 4 6 2 2 3 2 4 2" xfId="14139"/>
    <cellStyle name="Обычный 4 6 2 2 3 2 5" xfId="9915"/>
    <cellStyle name="Обычный 4 6 2 2 3 3" xfId="2171"/>
    <cellStyle name="Обычный 4 6 2 2 3 3 2" xfId="6395"/>
    <cellStyle name="Обычный 4 6 2 2 3 3 2 2" xfId="14843"/>
    <cellStyle name="Обычный 4 6 2 2 3 3 3" xfId="10619"/>
    <cellStyle name="Обычный 4 6 2 2 3 4" xfId="3579"/>
    <cellStyle name="Обычный 4 6 2 2 3 4 2" xfId="7803"/>
    <cellStyle name="Обычный 4 6 2 2 3 4 2 2" xfId="16251"/>
    <cellStyle name="Обычный 4 6 2 2 3 4 3" xfId="12027"/>
    <cellStyle name="Обычный 4 6 2 2 3 5" xfId="4987"/>
    <cellStyle name="Обычный 4 6 2 2 3 5 2" xfId="13435"/>
    <cellStyle name="Обычный 4 6 2 2 3 6" xfId="9211"/>
    <cellStyle name="Обычный 4 6 2 2 4" xfId="1114"/>
    <cellStyle name="Обычный 4 6 2 2 4 2" xfId="2523"/>
    <cellStyle name="Обычный 4 6 2 2 4 2 2" xfId="6747"/>
    <cellStyle name="Обычный 4 6 2 2 4 2 2 2" xfId="15195"/>
    <cellStyle name="Обычный 4 6 2 2 4 2 3" xfId="10971"/>
    <cellStyle name="Обычный 4 6 2 2 4 3" xfId="3931"/>
    <cellStyle name="Обычный 4 6 2 2 4 3 2" xfId="8155"/>
    <cellStyle name="Обычный 4 6 2 2 4 3 2 2" xfId="16603"/>
    <cellStyle name="Обычный 4 6 2 2 4 3 3" xfId="12379"/>
    <cellStyle name="Обычный 4 6 2 2 4 4" xfId="5339"/>
    <cellStyle name="Обычный 4 6 2 2 4 4 2" xfId="13787"/>
    <cellStyle name="Обычный 4 6 2 2 4 5" xfId="9563"/>
    <cellStyle name="Обычный 4 6 2 2 5" xfId="1819"/>
    <cellStyle name="Обычный 4 6 2 2 5 2" xfId="6043"/>
    <cellStyle name="Обычный 4 6 2 2 5 2 2" xfId="14491"/>
    <cellStyle name="Обычный 4 6 2 2 5 3" xfId="10267"/>
    <cellStyle name="Обычный 4 6 2 2 6" xfId="3227"/>
    <cellStyle name="Обычный 4 6 2 2 6 2" xfId="7451"/>
    <cellStyle name="Обычный 4 6 2 2 6 2 2" xfId="15899"/>
    <cellStyle name="Обычный 4 6 2 2 6 3" xfId="11675"/>
    <cellStyle name="Обычный 4 6 2 2 7" xfId="4635"/>
    <cellStyle name="Обычный 4 6 2 2 7 2" xfId="13083"/>
    <cellStyle name="Обычный 4 6 2 2 8" xfId="8859"/>
    <cellStyle name="Обычный 4 6 2 3" xfId="338"/>
    <cellStyle name="Обычный 4 6 2 3 2" xfId="737"/>
    <cellStyle name="Обычный 4 6 2 3 2 2" xfId="1468"/>
    <cellStyle name="Обычный 4 6 2 3 2 2 2" xfId="2877"/>
    <cellStyle name="Обычный 4 6 2 3 2 2 2 2" xfId="7101"/>
    <cellStyle name="Обычный 4 6 2 3 2 2 2 2 2" xfId="15549"/>
    <cellStyle name="Обычный 4 6 2 3 2 2 2 3" xfId="11325"/>
    <cellStyle name="Обычный 4 6 2 3 2 2 3" xfId="4285"/>
    <cellStyle name="Обычный 4 6 2 3 2 2 3 2" xfId="8509"/>
    <cellStyle name="Обычный 4 6 2 3 2 2 3 2 2" xfId="16957"/>
    <cellStyle name="Обычный 4 6 2 3 2 2 3 3" xfId="12733"/>
    <cellStyle name="Обычный 4 6 2 3 2 2 4" xfId="5693"/>
    <cellStyle name="Обычный 4 6 2 3 2 2 4 2" xfId="14141"/>
    <cellStyle name="Обычный 4 6 2 3 2 2 5" xfId="9917"/>
    <cellStyle name="Обычный 4 6 2 3 2 3" xfId="2173"/>
    <cellStyle name="Обычный 4 6 2 3 2 3 2" xfId="6397"/>
    <cellStyle name="Обычный 4 6 2 3 2 3 2 2" xfId="14845"/>
    <cellStyle name="Обычный 4 6 2 3 2 3 3" xfId="10621"/>
    <cellStyle name="Обычный 4 6 2 3 2 4" xfId="3581"/>
    <cellStyle name="Обычный 4 6 2 3 2 4 2" xfId="7805"/>
    <cellStyle name="Обычный 4 6 2 3 2 4 2 2" xfId="16253"/>
    <cellStyle name="Обычный 4 6 2 3 2 4 3" xfId="12029"/>
    <cellStyle name="Обычный 4 6 2 3 2 5" xfId="4989"/>
    <cellStyle name="Обычный 4 6 2 3 2 5 2" xfId="13437"/>
    <cellStyle name="Обычный 4 6 2 3 2 6" xfId="9213"/>
    <cellStyle name="Обычный 4 6 2 3 3" xfId="1116"/>
    <cellStyle name="Обычный 4 6 2 3 3 2" xfId="2525"/>
    <cellStyle name="Обычный 4 6 2 3 3 2 2" xfId="6749"/>
    <cellStyle name="Обычный 4 6 2 3 3 2 2 2" xfId="15197"/>
    <cellStyle name="Обычный 4 6 2 3 3 2 3" xfId="10973"/>
    <cellStyle name="Обычный 4 6 2 3 3 3" xfId="3933"/>
    <cellStyle name="Обычный 4 6 2 3 3 3 2" xfId="8157"/>
    <cellStyle name="Обычный 4 6 2 3 3 3 2 2" xfId="16605"/>
    <cellStyle name="Обычный 4 6 2 3 3 3 3" xfId="12381"/>
    <cellStyle name="Обычный 4 6 2 3 3 4" xfId="5341"/>
    <cellStyle name="Обычный 4 6 2 3 3 4 2" xfId="13789"/>
    <cellStyle name="Обычный 4 6 2 3 3 5" xfId="9565"/>
    <cellStyle name="Обычный 4 6 2 3 4" xfId="1821"/>
    <cellStyle name="Обычный 4 6 2 3 4 2" xfId="6045"/>
    <cellStyle name="Обычный 4 6 2 3 4 2 2" xfId="14493"/>
    <cellStyle name="Обычный 4 6 2 3 4 3" xfId="10269"/>
    <cellStyle name="Обычный 4 6 2 3 5" xfId="3229"/>
    <cellStyle name="Обычный 4 6 2 3 5 2" xfId="7453"/>
    <cellStyle name="Обычный 4 6 2 3 5 2 2" xfId="15901"/>
    <cellStyle name="Обычный 4 6 2 3 5 3" xfId="11677"/>
    <cellStyle name="Обычный 4 6 2 3 6" xfId="4637"/>
    <cellStyle name="Обычный 4 6 2 3 6 2" xfId="13085"/>
    <cellStyle name="Обычный 4 6 2 3 7" xfId="8861"/>
    <cellStyle name="Обычный 4 6 2 4" xfId="734"/>
    <cellStyle name="Обычный 4 6 2 4 2" xfId="1465"/>
    <cellStyle name="Обычный 4 6 2 4 2 2" xfId="2874"/>
    <cellStyle name="Обычный 4 6 2 4 2 2 2" xfId="7098"/>
    <cellStyle name="Обычный 4 6 2 4 2 2 2 2" xfId="15546"/>
    <cellStyle name="Обычный 4 6 2 4 2 2 3" xfId="11322"/>
    <cellStyle name="Обычный 4 6 2 4 2 3" xfId="4282"/>
    <cellStyle name="Обычный 4 6 2 4 2 3 2" xfId="8506"/>
    <cellStyle name="Обычный 4 6 2 4 2 3 2 2" xfId="16954"/>
    <cellStyle name="Обычный 4 6 2 4 2 3 3" xfId="12730"/>
    <cellStyle name="Обычный 4 6 2 4 2 4" xfId="5690"/>
    <cellStyle name="Обычный 4 6 2 4 2 4 2" xfId="14138"/>
    <cellStyle name="Обычный 4 6 2 4 2 5" xfId="9914"/>
    <cellStyle name="Обычный 4 6 2 4 3" xfId="2170"/>
    <cellStyle name="Обычный 4 6 2 4 3 2" xfId="6394"/>
    <cellStyle name="Обычный 4 6 2 4 3 2 2" xfId="14842"/>
    <cellStyle name="Обычный 4 6 2 4 3 3" xfId="10618"/>
    <cellStyle name="Обычный 4 6 2 4 4" xfId="3578"/>
    <cellStyle name="Обычный 4 6 2 4 4 2" xfId="7802"/>
    <cellStyle name="Обычный 4 6 2 4 4 2 2" xfId="16250"/>
    <cellStyle name="Обычный 4 6 2 4 4 3" xfId="12026"/>
    <cellStyle name="Обычный 4 6 2 4 5" xfId="4986"/>
    <cellStyle name="Обычный 4 6 2 4 5 2" xfId="13434"/>
    <cellStyle name="Обычный 4 6 2 4 6" xfId="9210"/>
    <cellStyle name="Обычный 4 6 2 5" xfId="1113"/>
    <cellStyle name="Обычный 4 6 2 5 2" xfId="2522"/>
    <cellStyle name="Обычный 4 6 2 5 2 2" xfId="6746"/>
    <cellStyle name="Обычный 4 6 2 5 2 2 2" xfId="15194"/>
    <cellStyle name="Обычный 4 6 2 5 2 3" xfId="10970"/>
    <cellStyle name="Обычный 4 6 2 5 3" xfId="3930"/>
    <cellStyle name="Обычный 4 6 2 5 3 2" xfId="8154"/>
    <cellStyle name="Обычный 4 6 2 5 3 2 2" xfId="16602"/>
    <cellStyle name="Обычный 4 6 2 5 3 3" xfId="12378"/>
    <cellStyle name="Обычный 4 6 2 5 4" xfId="5338"/>
    <cellStyle name="Обычный 4 6 2 5 4 2" xfId="13786"/>
    <cellStyle name="Обычный 4 6 2 5 5" xfId="9562"/>
    <cellStyle name="Обычный 4 6 2 6" xfId="1818"/>
    <cellStyle name="Обычный 4 6 2 6 2" xfId="6042"/>
    <cellStyle name="Обычный 4 6 2 6 2 2" xfId="14490"/>
    <cellStyle name="Обычный 4 6 2 6 3" xfId="10266"/>
    <cellStyle name="Обычный 4 6 2 7" xfId="3226"/>
    <cellStyle name="Обычный 4 6 2 7 2" xfId="7450"/>
    <cellStyle name="Обычный 4 6 2 7 2 2" xfId="15898"/>
    <cellStyle name="Обычный 4 6 2 7 3" xfId="11674"/>
    <cellStyle name="Обычный 4 6 2 8" xfId="4634"/>
    <cellStyle name="Обычный 4 6 2 8 2" xfId="13082"/>
    <cellStyle name="Обычный 4 6 2 9" xfId="8858"/>
    <cellStyle name="Обычный 4 6 3" xfId="339"/>
    <cellStyle name="Обычный 4 6 3 2" xfId="340"/>
    <cellStyle name="Обычный 4 6 3 2 2" xfId="739"/>
    <cellStyle name="Обычный 4 6 3 2 2 2" xfId="1470"/>
    <cellStyle name="Обычный 4 6 3 2 2 2 2" xfId="2879"/>
    <cellStyle name="Обычный 4 6 3 2 2 2 2 2" xfId="7103"/>
    <cellStyle name="Обычный 4 6 3 2 2 2 2 2 2" xfId="15551"/>
    <cellStyle name="Обычный 4 6 3 2 2 2 2 3" xfId="11327"/>
    <cellStyle name="Обычный 4 6 3 2 2 2 3" xfId="4287"/>
    <cellStyle name="Обычный 4 6 3 2 2 2 3 2" xfId="8511"/>
    <cellStyle name="Обычный 4 6 3 2 2 2 3 2 2" xfId="16959"/>
    <cellStyle name="Обычный 4 6 3 2 2 2 3 3" xfId="12735"/>
    <cellStyle name="Обычный 4 6 3 2 2 2 4" xfId="5695"/>
    <cellStyle name="Обычный 4 6 3 2 2 2 4 2" xfId="14143"/>
    <cellStyle name="Обычный 4 6 3 2 2 2 5" xfId="9919"/>
    <cellStyle name="Обычный 4 6 3 2 2 3" xfId="2175"/>
    <cellStyle name="Обычный 4 6 3 2 2 3 2" xfId="6399"/>
    <cellStyle name="Обычный 4 6 3 2 2 3 2 2" xfId="14847"/>
    <cellStyle name="Обычный 4 6 3 2 2 3 3" xfId="10623"/>
    <cellStyle name="Обычный 4 6 3 2 2 4" xfId="3583"/>
    <cellStyle name="Обычный 4 6 3 2 2 4 2" xfId="7807"/>
    <cellStyle name="Обычный 4 6 3 2 2 4 2 2" xfId="16255"/>
    <cellStyle name="Обычный 4 6 3 2 2 4 3" xfId="12031"/>
    <cellStyle name="Обычный 4 6 3 2 2 5" xfId="4991"/>
    <cellStyle name="Обычный 4 6 3 2 2 5 2" xfId="13439"/>
    <cellStyle name="Обычный 4 6 3 2 2 6" xfId="9215"/>
    <cellStyle name="Обычный 4 6 3 2 3" xfId="1118"/>
    <cellStyle name="Обычный 4 6 3 2 3 2" xfId="2527"/>
    <cellStyle name="Обычный 4 6 3 2 3 2 2" xfId="6751"/>
    <cellStyle name="Обычный 4 6 3 2 3 2 2 2" xfId="15199"/>
    <cellStyle name="Обычный 4 6 3 2 3 2 3" xfId="10975"/>
    <cellStyle name="Обычный 4 6 3 2 3 3" xfId="3935"/>
    <cellStyle name="Обычный 4 6 3 2 3 3 2" xfId="8159"/>
    <cellStyle name="Обычный 4 6 3 2 3 3 2 2" xfId="16607"/>
    <cellStyle name="Обычный 4 6 3 2 3 3 3" xfId="12383"/>
    <cellStyle name="Обычный 4 6 3 2 3 4" xfId="5343"/>
    <cellStyle name="Обычный 4 6 3 2 3 4 2" xfId="13791"/>
    <cellStyle name="Обычный 4 6 3 2 3 5" xfId="9567"/>
    <cellStyle name="Обычный 4 6 3 2 4" xfId="1823"/>
    <cellStyle name="Обычный 4 6 3 2 4 2" xfId="6047"/>
    <cellStyle name="Обычный 4 6 3 2 4 2 2" xfId="14495"/>
    <cellStyle name="Обычный 4 6 3 2 4 3" xfId="10271"/>
    <cellStyle name="Обычный 4 6 3 2 5" xfId="3231"/>
    <cellStyle name="Обычный 4 6 3 2 5 2" xfId="7455"/>
    <cellStyle name="Обычный 4 6 3 2 5 2 2" xfId="15903"/>
    <cellStyle name="Обычный 4 6 3 2 5 3" xfId="11679"/>
    <cellStyle name="Обычный 4 6 3 2 6" xfId="4639"/>
    <cellStyle name="Обычный 4 6 3 2 6 2" xfId="13087"/>
    <cellStyle name="Обычный 4 6 3 2 7" xfId="8863"/>
    <cellStyle name="Обычный 4 6 3 3" xfId="738"/>
    <cellStyle name="Обычный 4 6 3 3 2" xfId="1469"/>
    <cellStyle name="Обычный 4 6 3 3 2 2" xfId="2878"/>
    <cellStyle name="Обычный 4 6 3 3 2 2 2" xfId="7102"/>
    <cellStyle name="Обычный 4 6 3 3 2 2 2 2" xfId="15550"/>
    <cellStyle name="Обычный 4 6 3 3 2 2 3" xfId="11326"/>
    <cellStyle name="Обычный 4 6 3 3 2 3" xfId="4286"/>
    <cellStyle name="Обычный 4 6 3 3 2 3 2" xfId="8510"/>
    <cellStyle name="Обычный 4 6 3 3 2 3 2 2" xfId="16958"/>
    <cellStyle name="Обычный 4 6 3 3 2 3 3" xfId="12734"/>
    <cellStyle name="Обычный 4 6 3 3 2 4" xfId="5694"/>
    <cellStyle name="Обычный 4 6 3 3 2 4 2" xfId="14142"/>
    <cellStyle name="Обычный 4 6 3 3 2 5" xfId="9918"/>
    <cellStyle name="Обычный 4 6 3 3 3" xfId="2174"/>
    <cellStyle name="Обычный 4 6 3 3 3 2" xfId="6398"/>
    <cellStyle name="Обычный 4 6 3 3 3 2 2" xfId="14846"/>
    <cellStyle name="Обычный 4 6 3 3 3 3" xfId="10622"/>
    <cellStyle name="Обычный 4 6 3 3 4" xfId="3582"/>
    <cellStyle name="Обычный 4 6 3 3 4 2" xfId="7806"/>
    <cellStyle name="Обычный 4 6 3 3 4 2 2" xfId="16254"/>
    <cellStyle name="Обычный 4 6 3 3 4 3" xfId="12030"/>
    <cellStyle name="Обычный 4 6 3 3 5" xfId="4990"/>
    <cellStyle name="Обычный 4 6 3 3 5 2" xfId="13438"/>
    <cellStyle name="Обычный 4 6 3 3 6" xfId="9214"/>
    <cellStyle name="Обычный 4 6 3 4" xfId="1117"/>
    <cellStyle name="Обычный 4 6 3 4 2" xfId="2526"/>
    <cellStyle name="Обычный 4 6 3 4 2 2" xfId="6750"/>
    <cellStyle name="Обычный 4 6 3 4 2 2 2" xfId="15198"/>
    <cellStyle name="Обычный 4 6 3 4 2 3" xfId="10974"/>
    <cellStyle name="Обычный 4 6 3 4 3" xfId="3934"/>
    <cellStyle name="Обычный 4 6 3 4 3 2" xfId="8158"/>
    <cellStyle name="Обычный 4 6 3 4 3 2 2" xfId="16606"/>
    <cellStyle name="Обычный 4 6 3 4 3 3" xfId="12382"/>
    <cellStyle name="Обычный 4 6 3 4 4" xfId="5342"/>
    <cellStyle name="Обычный 4 6 3 4 4 2" xfId="13790"/>
    <cellStyle name="Обычный 4 6 3 4 5" xfId="9566"/>
    <cellStyle name="Обычный 4 6 3 5" xfId="1822"/>
    <cellStyle name="Обычный 4 6 3 5 2" xfId="6046"/>
    <cellStyle name="Обычный 4 6 3 5 2 2" xfId="14494"/>
    <cellStyle name="Обычный 4 6 3 5 3" xfId="10270"/>
    <cellStyle name="Обычный 4 6 3 6" xfId="3230"/>
    <cellStyle name="Обычный 4 6 3 6 2" xfId="7454"/>
    <cellStyle name="Обычный 4 6 3 6 2 2" xfId="15902"/>
    <cellStyle name="Обычный 4 6 3 6 3" xfId="11678"/>
    <cellStyle name="Обычный 4 6 3 7" xfId="4638"/>
    <cellStyle name="Обычный 4 6 3 7 2" xfId="13086"/>
    <cellStyle name="Обычный 4 6 3 8" xfId="8862"/>
    <cellStyle name="Обычный 4 6 4" xfId="341"/>
    <cellStyle name="Обычный 4 6 4 2" xfId="740"/>
    <cellStyle name="Обычный 4 6 4 2 2" xfId="1471"/>
    <cellStyle name="Обычный 4 6 4 2 2 2" xfId="2880"/>
    <cellStyle name="Обычный 4 6 4 2 2 2 2" xfId="7104"/>
    <cellStyle name="Обычный 4 6 4 2 2 2 2 2" xfId="15552"/>
    <cellStyle name="Обычный 4 6 4 2 2 2 3" xfId="11328"/>
    <cellStyle name="Обычный 4 6 4 2 2 3" xfId="4288"/>
    <cellStyle name="Обычный 4 6 4 2 2 3 2" xfId="8512"/>
    <cellStyle name="Обычный 4 6 4 2 2 3 2 2" xfId="16960"/>
    <cellStyle name="Обычный 4 6 4 2 2 3 3" xfId="12736"/>
    <cellStyle name="Обычный 4 6 4 2 2 4" xfId="5696"/>
    <cellStyle name="Обычный 4 6 4 2 2 4 2" xfId="14144"/>
    <cellStyle name="Обычный 4 6 4 2 2 5" xfId="9920"/>
    <cellStyle name="Обычный 4 6 4 2 3" xfId="2176"/>
    <cellStyle name="Обычный 4 6 4 2 3 2" xfId="6400"/>
    <cellStyle name="Обычный 4 6 4 2 3 2 2" xfId="14848"/>
    <cellStyle name="Обычный 4 6 4 2 3 3" xfId="10624"/>
    <cellStyle name="Обычный 4 6 4 2 4" xfId="3584"/>
    <cellStyle name="Обычный 4 6 4 2 4 2" xfId="7808"/>
    <cellStyle name="Обычный 4 6 4 2 4 2 2" xfId="16256"/>
    <cellStyle name="Обычный 4 6 4 2 4 3" xfId="12032"/>
    <cellStyle name="Обычный 4 6 4 2 5" xfId="4992"/>
    <cellStyle name="Обычный 4 6 4 2 5 2" xfId="13440"/>
    <cellStyle name="Обычный 4 6 4 2 6" xfId="9216"/>
    <cellStyle name="Обычный 4 6 4 3" xfId="1119"/>
    <cellStyle name="Обычный 4 6 4 3 2" xfId="2528"/>
    <cellStyle name="Обычный 4 6 4 3 2 2" xfId="6752"/>
    <cellStyle name="Обычный 4 6 4 3 2 2 2" xfId="15200"/>
    <cellStyle name="Обычный 4 6 4 3 2 3" xfId="10976"/>
    <cellStyle name="Обычный 4 6 4 3 3" xfId="3936"/>
    <cellStyle name="Обычный 4 6 4 3 3 2" xfId="8160"/>
    <cellStyle name="Обычный 4 6 4 3 3 2 2" xfId="16608"/>
    <cellStyle name="Обычный 4 6 4 3 3 3" xfId="12384"/>
    <cellStyle name="Обычный 4 6 4 3 4" xfId="5344"/>
    <cellStyle name="Обычный 4 6 4 3 4 2" xfId="13792"/>
    <cellStyle name="Обычный 4 6 4 3 5" xfId="9568"/>
    <cellStyle name="Обычный 4 6 4 4" xfId="1824"/>
    <cellStyle name="Обычный 4 6 4 4 2" xfId="6048"/>
    <cellStyle name="Обычный 4 6 4 4 2 2" xfId="14496"/>
    <cellStyle name="Обычный 4 6 4 4 3" xfId="10272"/>
    <cellStyle name="Обычный 4 6 4 5" xfId="3232"/>
    <cellStyle name="Обычный 4 6 4 5 2" xfId="7456"/>
    <cellStyle name="Обычный 4 6 4 5 2 2" xfId="15904"/>
    <cellStyle name="Обычный 4 6 4 5 3" xfId="11680"/>
    <cellStyle name="Обычный 4 6 4 6" xfId="4640"/>
    <cellStyle name="Обычный 4 6 4 6 2" xfId="13088"/>
    <cellStyle name="Обычный 4 6 4 7" xfId="8864"/>
    <cellStyle name="Обычный 4 6 5" xfId="733"/>
    <cellStyle name="Обычный 4 6 5 2" xfId="1464"/>
    <cellStyle name="Обычный 4 6 5 2 2" xfId="2873"/>
    <cellStyle name="Обычный 4 6 5 2 2 2" xfId="7097"/>
    <cellStyle name="Обычный 4 6 5 2 2 2 2" xfId="15545"/>
    <cellStyle name="Обычный 4 6 5 2 2 3" xfId="11321"/>
    <cellStyle name="Обычный 4 6 5 2 3" xfId="4281"/>
    <cellStyle name="Обычный 4 6 5 2 3 2" xfId="8505"/>
    <cellStyle name="Обычный 4 6 5 2 3 2 2" xfId="16953"/>
    <cellStyle name="Обычный 4 6 5 2 3 3" xfId="12729"/>
    <cellStyle name="Обычный 4 6 5 2 4" xfId="5689"/>
    <cellStyle name="Обычный 4 6 5 2 4 2" xfId="14137"/>
    <cellStyle name="Обычный 4 6 5 2 5" xfId="9913"/>
    <cellStyle name="Обычный 4 6 5 3" xfId="2169"/>
    <cellStyle name="Обычный 4 6 5 3 2" xfId="6393"/>
    <cellStyle name="Обычный 4 6 5 3 2 2" xfId="14841"/>
    <cellStyle name="Обычный 4 6 5 3 3" xfId="10617"/>
    <cellStyle name="Обычный 4 6 5 4" xfId="3577"/>
    <cellStyle name="Обычный 4 6 5 4 2" xfId="7801"/>
    <cellStyle name="Обычный 4 6 5 4 2 2" xfId="16249"/>
    <cellStyle name="Обычный 4 6 5 4 3" xfId="12025"/>
    <cellStyle name="Обычный 4 6 5 5" xfId="4985"/>
    <cellStyle name="Обычный 4 6 5 5 2" xfId="13433"/>
    <cellStyle name="Обычный 4 6 5 6" xfId="9209"/>
    <cellStyle name="Обычный 4 6 6" xfId="1112"/>
    <cellStyle name="Обычный 4 6 6 2" xfId="2521"/>
    <cellStyle name="Обычный 4 6 6 2 2" xfId="6745"/>
    <cellStyle name="Обычный 4 6 6 2 2 2" xfId="15193"/>
    <cellStyle name="Обычный 4 6 6 2 3" xfId="10969"/>
    <cellStyle name="Обычный 4 6 6 3" xfId="3929"/>
    <cellStyle name="Обычный 4 6 6 3 2" xfId="8153"/>
    <cellStyle name="Обычный 4 6 6 3 2 2" xfId="16601"/>
    <cellStyle name="Обычный 4 6 6 3 3" xfId="12377"/>
    <cellStyle name="Обычный 4 6 6 4" xfId="5337"/>
    <cellStyle name="Обычный 4 6 6 4 2" xfId="13785"/>
    <cellStyle name="Обычный 4 6 6 5" xfId="9561"/>
    <cellStyle name="Обычный 4 6 7" xfId="1817"/>
    <cellStyle name="Обычный 4 6 7 2" xfId="6041"/>
    <cellStyle name="Обычный 4 6 7 2 2" xfId="14489"/>
    <cellStyle name="Обычный 4 6 7 3" xfId="10265"/>
    <cellStyle name="Обычный 4 6 8" xfId="3225"/>
    <cellStyle name="Обычный 4 6 8 2" xfId="7449"/>
    <cellStyle name="Обычный 4 6 8 2 2" xfId="15897"/>
    <cellStyle name="Обычный 4 6 8 3" xfId="11673"/>
    <cellStyle name="Обычный 4 6 9" xfId="4633"/>
    <cellStyle name="Обычный 4 6 9 2" xfId="13081"/>
    <cellStyle name="Обычный 4 7" xfId="342"/>
    <cellStyle name="Обычный 4 7 2" xfId="343"/>
    <cellStyle name="Обычный 4 7 2 2" xfId="344"/>
    <cellStyle name="Обычный 4 7 2 2 2" xfId="743"/>
    <cellStyle name="Обычный 4 7 2 2 2 2" xfId="1474"/>
    <cellStyle name="Обычный 4 7 2 2 2 2 2" xfId="2883"/>
    <cellStyle name="Обычный 4 7 2 2 2 2 2 2" xfId="7107"/>
    <cellStyle name="Обычный 4 7 2 2 2 2 2 2 2" xfId="15555"/>
    <cellStyle name="Обычный 4 7 2 2 2 2 2 3" xfId="11331"/>
    <cellStyle name="Обычный 4 7 2 2 2 2 3" xfId="4291"/>
    <cellStyle name="Обычный 4 7 2 2 2 2 3 2" xfId="8515"/>
    <cellStyle name="Обычный 4 7 2 2 2 2 3 2 2" xfId="16963"/>
    <cellStyle name="Обычный 4 7 2 2 2 2 3 3" xfId="12739"/>
    <cellStyle name="Обычный 4 7 2 2 2 2 4" xfId="5699"/>
    <cellStyle name="Обычный 4 7 2 2 2 2 4 2" xfId="14147"/>
    <cellStyle name="Обычный 4 7 2 2 2 2 5" xfId="9923"/>
    <cellStyle name="Обычный 4 7 2 2 2 3" xfId="2179"/>
    <cellStyle name="Обычный 4 7 2 2 2 3 2" xfId="6403"/>
    <cellStyle name="Обычный 4 7 2 2 2 3 2 2" xfId="14851"/>
    <cellStyle name="Обычный 4 7 2 2 2 3 3" xfId="10627"/>
    <cellStyle name="Обычный 4 7 2 2 2 4" xfId="3587"/>
    <cellStyle name="Обычный 4 7 2 2 2 4 2" xfId="7811"/>
    <cellStyle name="Обычный 4 7 2 2 2 4 2 2" xfId="16259"/>
    <cellStyle name="Обычный 4 7 2 2 2 4 3" xfId="12035"/>
    <cellStyle name="Обычный 4 7 2 2 2 5" xfId="4995"/>
    <cellStyle name="Обычный 4 7 2 2 2 5 2" xfId="13443"/>
    <cellStyle name="Обычный 4 7 2 2 2 6" xfId="9219"/>
    <cellStyle name="Обычный 4 7 2 2 3" xfId="1122"/>
    <cellStyle name="Обычный 4 7 2 2 3 2" xfId="2531"/>
    <cellStyle name="Обычный 4 7 2 2 3 2 2" xfId="6755"/>
    <cellStyle name="Обычный 4 7 2 2 3 2 2 2" xfId="15203"/>
    <cellStyle name="Обычный 4 7 2 2 3 2 3" xfId="10979"/>
    <cellStyle name="Обычный 4 7 2 2 3 3" xfId="3939"/>
    <cellStyle name="Обычный 4 7 2 2 3 3 2" xfId="8163"/>
    <cellStyle name="Обычный 4 7 2 2 3 3 2 2" xfId="16611"/>
    <cellStyle name="Обычный 4 7 2 2 3 3 3" xfId="12387"/>
    <cellStyle name="Обычный 4 7 2 2 3 4" xfId="5347"/>
    <cellStyle name="Обычный 4 7 2 2 3 4 2" xfId="13795"/>
    <cellStyle name="Обычный 4 7 2 2 3 5" xfId="9571"/>
    <cellStyle name="Обычный 4 7 2 2 4" xfId="1827"/>
    <cellStyle name="Обычный 4 7 2 2 4 2" xfId="6051"/>
    <cellStyle name="Обычный 4 7 2 2 4 2 2" xfId="14499"/>
    <cellStyle name="Обычный 4 7 2 2 4 3" xfId="10275"/>
    <cellStyle name="Обычный 4 7 2 2 5" xfId="3235"/>
    <cellStyle name="Обычный 4 7 2 2 5 2" xfId="7459"/>
    <cellStyle name="Обычный 4 7 2 2 5 2 2" xfId="15907"/>
    <cellStyle name="Обычный 4 7 2 2 5 3" xfId="11683"/>
    <cellStyle name="Обычный 4 7 2 2 6" xfId="4643"/>
    <cellStyle name="Обычный 4 7 2 2 6 2" xfId="13091"/>
    <cellStyle name="Обычный 4 7 2 2 7" xfId="8867"/>
    <cellStyle name="Обычный 4 7 2 3" xfId="742"/>
    <cellStyle name="Обычный 4 7 2 3 2" xfId="1473"/>
    <cellStyle name="Обычный 4 7 2 3 2 2" xfId="2882"/>
    <cellStyle name="Обычный 4 7 2 3 2 2 2" xfId="7106"/>
    <cellStyle name="Обычный 4 7 2 3 2 2 2 2" xfId="15554"/>
    <cellStyle name="Обычный 4 7 2 3 2 2 3" xfId="11330"/>
    <cellStyle name="Обычный 4 7 2 3 2 3" xfId="4290"/>
    <cellStyle name="Обычный 4 7 2 3 2 3 2" xfId="8514"/>
    <cellStyle name="Обычный 4 7 2 3 2 3 2 2" xfId="16962"/>
    <cellStyle name="Обычный 4 7 2 3 2 3 3" xfId="12738"/>
    <cellStyle name="Обычный 4 7 2 3 2 4" xfId="5698"/>
    <cellStyle name="Обычный 4 7 2 3 2 4 2" xfId="14146"/>
    <cellStyle name="Обычный 4 7 2 3 2 5" xfId="9922"/>
    <cellStyle name="Обычный 4 7 2 3 3" xfId="2178"/>
    <cellStyle name="Обычный 4 7 2 3 3 2" xfId="6402"/>
    <cellStyle name="Обычный 4 7 2 3 3 2 2" xfId="14850"/>
    <cellStyle name="Обычный 4 7 2 3 3 3" xfId="10626"/>
    <cellStyle name="Обычный 4 7 2 3 4" xfId="3586"/>
    <cellStyle name="Обычный 4 7 2 3 4 2" xfId="7810"/>
    <cellStyle name="Обычный 4 7 2 3 4 2 2" xfId="16258"/>
    <cellStyle name="Обычный 4 7 2 3 4 3" xfId="12034"/>
    <cellStyle name="Обычный 4 7 2 3 5" xfId="4994"/>
    <cellStyle name="Обычный 4 7 2 3 5 2" xfId="13442"/>
    <cellStyle name="Обычный 4 7 2 3 6" xfId="9218"/>
    <cellStyle name="Обычный 4 7 2 4" xfId="1121"/>
    <cellStyle name="Обычный 4 7 2 4 2" xfId="2530"/>
    <cellStyle name="Обычный 4 7 2 4 2 2" xfId="6754"/>
    <cellStyle name="Обычный 4 7 2 4 2 2 2" xfId="15202"/>
    <cellStyle name="Обычный 4 7 2 4 2 3" xfId="10978"/>
    <cellStyle name="Обычный 4 7 2 4 3" xfId="3938"/>
    <cellStyle name="Обычный 4 7 2 4 3 2" xfId="8162"/>
    <cellStyle name="Обычный 4 7 2 4 3 2 2" xfId="16610"/>
    <cellStyle name="Обычный 4 7 2 4 3 3" xfId="12386"/>
    <cellStyle name="Обычный 4 7 2 4 4" xfId="5346"/>
    <cellStyle name="Обычный 4 7 2 4 4 2" xfId="13794"/>
    <cellStyle name="Обычный 4 7 2 4 5" xfId="9570"/>
    <cellStyle name="Обычный 4 7 2 5" xfId="1826"/>
    <cellStyle name="Обычный 4 7 2 5 2" xfId="6050"/>
    <cellStyle name="Обычный 4 7 2 5 2 2" xfId="14498"/>
    <cellStyle name="Обычный 4 7 2 5 3" xfId="10274"/>
    <cellStyle name="Обычный 4 7 2 6" xfId="3234"/>
    <cellStyle name="Обычный 4 7 2 6 2" xfId="7458"/>
    <cellStyle name="Обычный 4 7 2 6 2 2" xfId="15906"/>
    <cellStyle name="Обычный 4 7 2 6 3" xfId="11682"/>
    <cellStyle name="Обычный 4 7 2 7" xfId="4642"/>
    <cellStyle name="Обычный 4 7 2 7 2" xfId="13090"/>
    <cellStyle name="Обычный 4 7 2 8" xfId="8866"/>
    <cellStyle name="Обычный 4 7 3" xfId="345"/>
    <cellStyle name="Обычный 4 7 3 2" xfId="744"/>
    <cellStyle name="Обычный 4 7 3 2 2" xfId="1475"/>
    <cellStyle name="Обычный 4 7 3 2 2 2" xfId="2884"/>
    <cellStyle name="Обычный 4 7 3 2 2 2 2" xfId="7108"/>
    <cellStyle name="Обычный 4 7 3 2 2 2 2 2" xfId="15556"/>
    <cellStyle name="Обычный 4 7 3 2 2 2 3" xfId="11332"/>
    <cellStyle name="Обычный 4 7 3 2 2 3" xfId="4292"/>
    <cellStyle name="Обычный 4 7 3 2 2 3 2" xfId="8516"/>
    <cellStyle name="Обычный 4 7 3 2 2 3 2 2" xfId="16964"/>
    <cellStyle name="Обычный 4 7 3 2 2 3 3" xfId="12740"/>
    <cellStyle name="Обычный 4 7 3 2 2 4" xfId="5700"/>
    <cellStyle name="Обычный 4 7 3 2 2 4 2" xfId="14148"/>
    <cellStyle name="Обычный 4 7 3 2 2 5" xfId="9924"/>
    <cellStyle name="Обычный 4 7 3 2 3" xfId="2180"/>
    <cellStyle name="Обычный 4 7 3 2 3 2" xfId="6404"/>
    <cellStyle name="Обычный 4 7 3 2 3 2 2" xfId="14852"/>
    <cellStyle name="Обычный 4 7 3 2 3 3" xfId="10628"/>
    <cellStyle name="Обычный 4 7 3 2 4" xfId="3588"/>
    <cellStyle name="Обычный 4 7 3 2 4 2" xfId="7812"/>
    <cellStyle name="Обычный 4 7 3 2 4 2 2" xfId="16260"/>
    <cellStyle name="Обычный 4 7 3 2 4 3" xfId="12036"/>
    <cellStyle name="Обычный 4 7 3 2 5" xfId="4996"/>
    <cellStyle name="Обычный 4 7 3 2 5 2" xfId="13444"/>
    <cellStyle name="Обычный 4 7 3 2 6" xfId="9220"/>
    <cellStyle name="Обычный 4 7 3 3" xfId="1123"/>
    <cellStyle name="Обычный 4 7 3 3 2" xfId="2532"/>
    <cellStyle name="Обычный 4 7 3 3 2 2" xfId="6756"/>
    <cellStyle name="Обычный 4 7 3 3 2 2 2" xfId="15204"/>
    <cellStyle name="Обычный 4 7 3 3 2 3" xfId="10980"/>
    <cellStyle name="Обычный 4 7 3 3 3" xfId="3940"/>
    <cellStyle name="Обычный 4 7 3 3 3 2" xfId="8164"/>
    <cellStyle name="Обычный 4 7 3 3 3 2 2" xfId="16612"/>
    <cellStyle name="Обычный 4 7 3 3 3 3" xfId="12388"/>
    <cellStyle name="Обычный 4 7 3 3 4" xfId="5348"/>
    <cellStyle name="Обычный 4 7 3 3 4 2" xfId="13796"/>
    <cellStyle name="Обычный 4 7 3 3 5" xfId="9572"/>
    <cellStyle name="Обычный 4 7 3 4" xfId="1828"/>
    <cellStyle name="Обычный 4 7 3 4 2" xfId="6052"/>
    <cellStyle name="Обычный 4 7 3 4 2 2" xfId="14500"/>
    <cellStyle name="Обычный 4 7 3 4 3" xfId="10276"/>
    <cellStyle name="Обычный 4 7 3 5" xfId="3236"/>
    <cellStyle name="Обычный 4 7 3 5 2" xfId="7460"/>
    <cellStyle name="Обычный 4 7 3 5 2 2" xfId="15908"/>
    <cellStyle name="Обычный 4 7 3 5 3" xfId="11684"/>
    <cellStyle name="Обычный 4 7 3 6" xfId="4644"/>
    <cellStyle name="Обычный 4 7 3 6 2" xfId="13092"/>
    <cellStyle name="Обычный 4 7 3 7" xfId="8868"/>
    <cellStyle name="Обычный 4 7 4" xfId="741"/>
    <cellStyle name="Обычный 4 7 4 2" xfId="1472"/>
    <cellStyle name="Обычный 4 7 4 2 2" xfId="2881"/>
    <cellStyle name="Обычный 4 7 4 2 2 2" xfId="7105"/>
    <cellStyle name="Обычный 4 7 4 2 2 2 2" xfId="15553"/>
    <cellStyle name="Обычный 4 7 4 2 2 3" xfId="11329"/>
    <cellStyle name="Обычный 4 7 4 2 3" xfId="4289"/>
    <cellStyle name="Обычный 4 7 4 2 3 2" xfId="8513"/>
    <cellStyle name="Обычный 4 7 4 2 3 2 2" xfId="16961"/>
    <cellStyle name="Обычный 4 7 4 2 3 3" xfId="12737"/>
    <cellStyle name="Обычный 4 7 4 2 4" xfId="5697"/>
    <cellStyle name="Обычный 4 7 4 2 4 2" xfId="14145"/>
    <cellStyle name="Обычный 4 7 4 2 5" xfId="9921"/>
    <cellStyle name="Обычный 4 7 4 3" xfId="2177"/>
    <cellStyle name="Обычный 4 7 4 3 2" xfId="6401"/>
    <cellStyle name="Обычный 4 7 4 3 2 2" xfId="14849"/>
    <cellStyle name="Обычный 4 7 4 3 3" xfId="10625"/>
    <cellStyle name="Обычный 4 7 4 4" xfId="3585"/>
    <cellStyle name="Обычный 4 7 4 4 2" xfId="7809"/>
    <cellStyle name="Обычный 4 7 4 4 2 2" xfId="16257"/>
    <cellStyle name="Обычный 4 7 4 4 3" xfId="12033"/>
    <cellStyle name="Обычный 4 7 4 5" xfId="4993"/>
    <cellStyle name="Обычный 4 7 4 5 2" xfId="13441"/>
    <cellStyle name="Обычный 4 7 4 6" xfId="9217"/>
    <cellStyle name="Обычный 4 7 5" xfId="1120"/>
    <cellStyle name="Обычный 4 7 5 2" xfId="2529"/>
    <cellStyle name="Обычный 4 7 5 2 2" xfId="6753"/>
    <cellStyle name="Обычный 4 7 5 2 2 2" xfId="15201"/>
    <cellStyle name="Обычный 4 7 5 2 3" xfId="10977"/>
    <cellStyle name="Обычный 4 7 5 3" xfId="3937"/>
    <cellStyle name="Обычный 4 7 5 3 2" xfId="8161"/>
    <cellStyle name="Обычный 4 7 5 3 2 2" xfId="16609"/>
    <cellStyle name="Обычный 4 7 5 3 3" xfId="12385"/>
    <cellStyle name="Обычный 4 7 5 4" xfId="5345"/>
    <cellStyle name="Обычный 4 7 5 4 2" xfId="13793"/>
    <cellStyle name="Обычный 4 7 5 5" xfId="9569"/>
    <cellStyle name="Обычный 4 7 6" xfId="1825"/>
    <cellStyle name="Обычный 4 7 6 2" xfId="6049"/>
    <cellStyle name="Обычный 4 7 6 2 2" xfId="14497"/>
    <cellStyle name="Обычный 4 7 6 3" xfId="10273"/>
    <cellStyle name="Обычный 4 7 7" xfId="3233"/>
    <cellStyle name="Обычный 4 7 7 2" xfId="7457"/>
    <cellStyle name="Обычный 4 7 7 2 2" xfId="15905"/>
    <cellStyle name="Обычный 4 7 7 3" xfId="11681"/>
    <cellStyle name="Обычный 4 7 8" xfId="4641"/>
    <cellStyle name="Обычный 4 7 8 2" xfId="13089"/>
    <cellStyle name="Обычный 4 7 9" xfId="8865"/>
    <cellStyle name="Обычный 4 8" xfId="346"/>
    <cellStyle name="Обычный 4 8 2" xfId="347"/>
    <cellStyle name="Обычный 4 8 2 2" xfId="746"/>
    <cellStyle name="Обычный 4 8 2 2 2" xfId="1477"/>
    <cellStyle name="Обычный 4 8 2 2 2 2" xfId="2886"/>
    <cellStyle name="Обычный 4 8 2 2 2 2 2" xfId="7110"/>
    <cellStyle name="Обычный 4 8 2 2 2 2 2 2" xfId="15558"/>
    <cellStyle name="Обычный 4 8 2 2 2 2 3" xfId="11334"/>
    <cellStyle name="Обычный 4 8 2 2 2 3" xfId="4294"/>
    <cellStyle name="Обычный 4 8 2 2 2 3 2" xfId="8518"/>
    <cellStyle name="Обычный 4 8 2 2 2 3 2 2" xfId="16966"/>
    <cellStyle name="Обычный 4 8 2 2 2 3 3" xfId="12742"/>
    <cellStyle name="Обычный 4 8 2 2 2 4" xfId="5702"/>
    <cellStyle name="Обычный 4 8 2 2 2 4 2" xfId="14150"/>
    <cellStyle name="Обычный 4 8 2 2 2 5" xfId="9926"/>
    <cellStyle name="Обычный 4 8 2 2 3" xfId="2182"/>
    <cellStyle name="Обычный 4 8 2 2 3 2" xfId="6406"/>
    <cellStyle name="Обычный 4 8 2 2 3 2 2" xfId="14854"/>
    <cellStyle name="Обычный 4 8 2 2 3 3" xfId="10630"/>
    <cellStyle name="Обычный 4 8 2 2 4" xfId="3590"/>
    <cellStyle name="Обычный 4 8 2 2 4 2" xfId="7814"/>
    <cellStyle name="Обычный 4 8 2 2 4 2 2" xfId="16262"/>
    <cellStyle name="Обычный 4 8 2 2 4 3" xfId="12038"/>
    <cellStyle name="Обычный 4 8 2 2 5" xfId="4998"/>
    <cellStyle name="Обычный 4 8 2 2 5 2" xfId="13446"/>
    <cellStyle name="Обычный 4 8 2 2 6" xfId="9222"/>
    <cellStyle name="Обычный 4 8 2 3" xfId="1125"/>
    <cellStyle name="Обычный 4 8 2 3 2" xfId="2534"/>
    <cellStyle name="Обычный 4 8 2 3 2 2" xfId="6758"/>
    <cellStyle name="Обычный 4 8 2 3 2 2 2" xfId="15206"/>
    <cellStyle name="Обычный 4 8 2 3 2 3" xfId="10982"/>
    <cellStyle name="Обычный 4 8 2 3 3" xfId="3942"/>
    <cellStyle name="Обычный 4 8 2 3 3 2" xfId="8166"/>
    <cellStyle name="Обычный 4 8 2 3 3 2 2" xfId="16614"/>
    <cellStyle name="Обычный 4 8 2 3 3 3" xfId="12390"/>
    <cellStyle name="Обычный 4 8 2 3 4" xfId="5350"/>
    <cellStyle name="Обычный 4 8 2 3 4 2" xfId="13798"/>
    <cellStyle name="Обычный 4 8 2 3 5" xfId="9574"/>
    <cellStyle name="Обычный 4 8 2 4" xfId="1830"/>
    <cellStyle name="Обычный 4 8 2 4 2" xfId="6054"/>
    <cellStyle name="Обычный 4 8 2 4 2 2" xfId="14502"/>
    <cellStyle name="Обычный 4 8 2 4 3" xfId="10278"/>
    <cellStyle name="Обычный 4 8 2 5" xfId="3238"/>
    <cellStyle name="Обычный 4 8 2 5 2" xfId="7462"/>
    <cellStyle name="Обычный 4 8 2 5 2 2" xfId="15910"/>
    <cellStyle name="Обычный 4 8 2 5 3" xfId="11686"/>
    <cellStyle name="Обычный 4 8 2 6" xfId="4646"/>
    <cellStyle name="Обычный 4 8 2 6 2" xfId="13094"/>
    <cellStyle name="Обычный 4 8 2 7" xfId="8870"/>
    <cellStyle name="Обычный 4 8 3" xfId="745"/>
    <cellStyle name="Обычный 4 8 3 2" xfId="1476"/>
    <cellStyle name="Обычный 4 8 3 2 2" xfId="2885"/>
    <cellStyle name="Обычный 4 8 3 2 2 2" xfId="7109"/>
    <cellStyle name="Обычный 4 8 3 2 2 2 2" xfId="15557"/>
    <cellStyle name="Обычный 4 8 3 2 2 3" xfId="11333"/>
    <cellStyle name="Обычный 4 8 3 2 3" xfId="4293"/>
    <cellStyle name="Обычный 4 8 3 2 3 2" xfId="8517"/>
    <cellStyle name="Обычный 4 8 3 2 3 2 2" xfId="16965"/>
    <cellStyle name="Обычный 4 8 3 2 3 3" xfId="12741"/>
    <cellStyle name="Обычный 4 8 3 2 4" xfId="5701"/>
    <cellStyle name="Обычный 4 8 3 2 4 2" xfId="14149"/>
    <cellStyle name="Обычный 4 8 3 2 5" xfId="9925"/>
    <cellStyle name="Обычный 4 8 3 3" xfId="2181"/>
    <cellStyle name="Обычный 4 8 3 3 2" xfId="6405"/>
    <cellStyle name="Обычный 4 8 3 3 2 2" xfId="14853"/>
    <cellStyle name="Обычный 4 8 3 3 3" xfId="10629"/>
    <cellStyle name="Обычный 4 8 3 4" xfId="3589"/>
    <cellStyle name="Обычный 4 8 3 4 2" xfId="7813"/>
    <cellStyle name="Обычный 4 8 3 4 2 2" xfId="16261"/>
    <cellStyle name="Обычный 4 8 3 4 3" xfId="12037"/>
    <cellStyle name="Обычный 4 8 3 5" xfId="4997"/>
    <cellStyle name="Обычный 4 8 3 5 2" xfId="13445"/>
    <cellStyle name="Обычный 4 8 3 6" xfId="9221"/>
    <cellStyle name="Обычный 4 8 4" xfId="1124"/>
    <cellStyle name="Обычный 4 8 4 2" xfId="2533"/>
    <cellStyle name="Обычный 4 8 4 2 2" xfId="6757"/>
    <cellStyle name="Обычный 4 8 4 2 2 2" xfId="15205"/>
    <cellStyle name="Обычный 4 8 4 2 3" xfId="10981"/>
    <cellStyle name="Обычный 4 8 4 3" xfId="3941"/>
    <cellStyle name="Обычный 4 8 4 3 2" xfId="8165"/>
    <cellStyle name="Обычный 4 8 4 3 2 2" xfId="16613"/>
    <cellStyle name="Обычный 4 8 4 3 3" xfId="12389"/>
    <cellStyle name="Обычный 4 8 4 4" xfId="5349"/>
    <cellStyle name="Обычный 4 8 4 4 2" xfId="13797"/>
    <cellStyle name="Обычный 4 8 4 5" xfId="9573"/>
    <cellStyle name="Обычный 4 8 5" xfId="1829"/>
    <cellStyle name="Обычный 4 8 5 2" xfId="6053"/>
    <cellStyle name="Обычный 4 8 5 2 2" xfId="14501"/>
    <cellStyle name="Обычный 4 8 5 3" xfId="10277"/>
    <cellStyle name="Обычный 4 8 6" xfId="3237"/>
    <cellStyle name="Обычный 4 8 6 2" xfId="7461"/>
    <cellStyle name="Обычный 4 8 6 2 2" xfId="15909"/>
    <cellStyle name="Обычный 4 8 6 3" xfId="11685"/>
    <cellStyle name="Обычный 4 8 7" xfId="4645"/>
    <cellStyle name="Обычный 4 8 7 2" xfId="13093"/>
    <cellStyle name="Обычный 4 8 8" xfId="8869"/>
    <cellStyle name="Обычный 4 9" xfId="348"/>
    <cellStyle name="Обычный 4 9 2" xfId="747"/>
    <cellStyle name="Обычный 4 9 2 2" xfId="1478"/>
    <cellStyle name="Обычный 4 9 2 2 2" xfId="2887"/>
    <cellStyle name="Обычный 4 9 2 2 2 2" xfId="7111"/>
    <cellStyle name="Обычный 4 9 2 2 2 2 2" xfId="15559"/>
    <cellStyle name="Обычный 4 9 2 2 2 3" xfId="11335"/>
    <cellStyle name="Обычный 4 9 2 2 3" xfId="4295"/>
    <cellStyle name="Обычный 4 9 2 2 3 2" xfId="8519"/>
    <cellStyle name="Обычный 4 9 2 2 3 2 2" xfId="16967"/>
    <cellStyle name="Обычный 4 9 2 2 3 3" xfId="12743"/>
    <cellStyle name="Обычный 4 9 2 2 4" xfId="5703"/>
    <cellStyle name="Обычный 4 9 2 2 4 2" xfId="14151"/>
    <cellStyle name="Обычный 4 9 2 2 5" xfId="9927"/>
    <cellStyle name="Обычный 4 9 2 3" xfId="2183"/>
    <cellStyle name="Обычный 4 9 2 3 2" xfId="6407"/>
    <cellStyle name="Обычный 4 9 2 3 2 2" xfId="14855"/>
    <cellStyle name="Обычный 4 9 2 3 3" xfId="10631"/>
    <cellStyle name="Обычный 4 9 2 4" xfId="3591"/>
    <cellStyle name="Обычный 4 9 2 4 2" xfId="7815"/>
    <cellStyle name="Обычный 4 9 2 4 2 2" xfId="16263"/>
    <cellStyle name="Обычный 4 9 2 4 3" xfId="12039"/>
    <cellStyle name="Обычный 4 9 2 5" xfId="4999"/>
    <cellStyle name="Обычный 4 9 2 5 2" xfId="13447"/>
    <cellStyle name="Обычный 4 9 2 6" xfId="9223"/>
    <cellStyle name="Обычный 4 9 3" xfId="1126"/>
    <cellStyle name="Обычный 4 9 3 2" xfId="2535"/>
    <cellStyle name="Обычный 4 9 3 2 2" xfId="6759"/>
    <cellStyle name="Обычный 4 9 3 2 2 2" xfId="15207"/>
    <cellStyle name="Обычный 4 9 3 2 3" xfId="10983"/>
    <cellStyle name="Обычный 4 9 3 3" xfId="3943"/>
    <cellStyle name="Обычный 4 9 3 3 2" xfId="8167"/>
    <cellStyle name="Обычный 4 9 3 3 2 2" xfId="16615"/>
    <cellStyle name="Обычный 4 9 3 3 3" xfId="12391"/>
    <cellStyle name="Обычный 4 9 3 4" xfId="5351"/>
    <cellStyle name="Обычный 4 9 3 4 2" xfId="13799"/>
    <cellStyle name="Обычный 4 9 3 5" xfId="9575"/>
    <cellStyle name="Обычный 4 9 4" xfId="1831"/>
    <cellStyle name="Обычный 4 9 4 2" xfId="6055"/>
    <cellStyle name="Обычный 4 9 4 2 2" xfId="14503"/>
    <cellStyle name="Обычный 4 9 4 3" xfId="10279"/>
    <cellStyle name="Обычный 4 9 5" xfId="3239"/>
    <cellStyle name="Обычный 4 9 5 2" xfId="7463"/>
    <cellStyle name="Обычный 4 9 5 2 2" xfId="15911"/>
    <cellStyle name="Обычный 4 9 5 3" xfId="11687"/>
    <cellStyle name="Обычный 4 9 6" xfId="4647"/>
    <cellStyle name="Обычный 4 9 6 2" xfId="13095"/>
    <cellStyle name="Обычный 4 9 7" xfId="8871"/>
    <cellStyle name="Обычный 4_Отчет за 2015 год" xfId="349"/>
    <cellStyle name="Обычный 5" xfId="350"/>
    <cellStyle name="Обычный 6" xfId="351"/>
    <cellStyle name="Обычный 6 10" xfId="4648"/>
    <cellStyle name="Обычный 6 10 2" xfId="13096"/>
    <cellStyle name="Обычный 6 11" xfId="8872"/>
    <cellStyle name="Обычный 6 2" xfId="352"/>
    <cellStyle name="Обычный 6 2 10" xfId="8873"/>
    <cellStyle name="Обычный 6 2 2" xfId="353"/>
    <cellStyle name="Обычный 6 2 2 2" xfId="354"/>
    <cellStyle name="Обычный 6 2 2 2 2" xfId="355"/>
    <cellStyle name="Обычный 6 2 2 2 2 2" xfId="752"/>
    <cellStyle name="Обычный 6 2 2 2 2 2 2" xfId="1483"/>
    <cellStyle name="Обычный 6 2 2 2 2 2 2 2" xfId="2892"/>
    <cellStyle name="Обычный 6 2 2 2 2 2 2 2 2" xfId="7116"/>
    <cellStyle name="Обычный 6 2 2 2 2 2 2 2 2 2" xfId="15564"/>
    <cellStyle name="Обычный 6 2 2 2 2 2 2 2 3" xfId="11340"/>
    <cellStyle name="Обычный 6 2 2 2 2 2 2 3" xfId="4300"/>
    <cellStyle name="Обычный 6 2 2 2 2 2 2 3 2" xfId="8524"/>
    <cellStyle name="Обычный 6 2 2 2 2 2 2 3 2 2" xfId="16972"/>
    <cellStyle name="Обычный 6 2 2 2 2 2 2 3 3" xfId="12748"/>
    <cellStyle name="Обычный 6 2 2 2 2 2 2 4" xfId="5708"/>
    <cellStyle name="Обычный 6 2 2 2 2 2 2 4 2" xfId="14156"/>
    <cellStyle name="Обычный 6 2 2 2 2 2 2 5" xfId="9932"/>
    <cellStyle name="Обычный 6 2 2 2 2 2 3" xfId="2188"/>
    <cellStyle name="Обычный 6 2 2 2 2 2 3 2" xfId="6412"/>
    <cellStyle name="Обычный 6 2 2 2 2 2 3 2 2" xfId="14860"/>
    <cellStyle name="Обычный 6 2 2 2 2 2 3 3" xfId="10636"/>
    <cellStyle name="Обычный 6 2 2 2 2 2 4" xfId="3596"/>
    <cellStyle name="Обычный 6 2 2 2 2 2 4 2" xfId="7820"/>
    <cellStyle name="Обычный 6 2 2 2 2 2 4 2 2" xfId="16268"/>
    <cellStyle name="Обычный 6 2 2 2 2 2 4 3" xfId="12044"/>
    <cellStyle name="Обычный 6 2 2 2 2 2 5" xfId="5004"/>
    <cellStyle name="Обычный 6 2 2 2 2 2 5 2" xfId="13452"/>
    <cellStyle name="Обычный 6 2 2 2 2 2 6" xfId="9228"/>
    <cellStyle name="Обычный 6 2 2 2 2 3" xfId="1131"/>
    <cellStyle name="Обычный 6 2 2 2 2 3 2" xfId="2540"/>
    <cellStyle name="Обычный 6 2 2 2 2 3 2 2" xfId="6764"/>
    <cellStyle name="Обычный 6 2 2 2 2 3 2 2 2" xfId="15212"/>
    <cellStyle name="Обычный 6 2 2 2 2 3 2 3" xfId="10988"/>
    <cellStyle name="Обычный 6 2 2 2 2 3 3" xfId="3948"/>
    <cellStyle name="Обычный 6 2 2 2 2 3 3 2" xfId="8172"/>
    <cellStyle name="Обычный 6 2 2 2 2 3 3 2 2" xfId="16620"/>
    <cellStyle name="Обычный 6 2 2 2 2 3 3 3" xfId="12396"/>
    <cellStyle name="Обычный 6 2 2 2 2 3 4" xfId="5356"/>
    <cellStyle name="Обычный 6 2 2 2 2 3 4 2" xfId="13804"/>
    <cellStyle name="Обычный 6 2 2 2 2 3 5" xfId="9580"/>
    <cellStyle name="Обычный 6 2 2 2 2 4" xfId="1836"/>
    <cellStyle name="Обычный 6 2 2 2 2 4 2" xfId="6060"/>
    <cellStyle name="Обычный 6 2 2 2 2 4 2 2" xfId="14508"/>
    <cellStyle name="Обычный 6 2 2 2 2 4 3" xfId="10284"/>
    <cellStyle name="Обычный 6 2 2 2 2 5" xfId="3244"/>
    <cellStyle name="Обычный 6 2 2 2 2 5 2" xfId="7468"/>
    <cellStyle name="Обычный 6 2 2 2 2 5 2 2" xfId="15916"/>
    <cellStyle name="Обычный 6 2 2 2 2 5 3" xfId="11692"/>
    <cellStyle name="Обычный 6 2 2 2 2 6" xfId="4652"/>
    <cellStyle name="Обычный 6 2 2 2 2 6 2" xfId="13100"/>
    <cellStyle name="Обычный 6 2 2 2 2 7" xfId="8876"/>
    <cellStyle name="Обычный 6 2 2 2 3" xfId="751"/>
    <cellStyle name="Обычный 6 2 2 2 3 2" xfId="1482"/>
    <cellStyle name="Обычный 6 2 2 2 3 2 2" xfId="2891"/>
    <cellStyle name="Обычный 6 2 2 2 3 2 2 2" xfId="7115"/>
    <cellStyle name="Обычный 6 2 2 2 3 2 2 2 2" xfId="15563"/>
    <cellStyle name="Обычный 6 2 2 2 3 2 2 3" xfId="11339"/>
    <cellStyle name="Обычный 6 2 2 2 3 2 3" xfId="4299"/>
    <cellStyle name="Обычный 6 2 2 2 3 2 3 2" xfId="8523"/>
    <cellStyle name="Обычный 6 2 2 2 3 2 3 2 2" xfId="16971"/>
    <cellStyle name="Обычный 6 2 2 2 3 2 3 3" xfId="12747"/>
    <cellStyle name="Обычный 6 2 2 2 3 2 4" xfId="5707"/>
    <cellStyle name="Обычный 6 2 2 2 3 2 4 2" xfId="14155"/>
    <cellStyle name="Обычный 6 2 2 2 3 2 5" xfId="9931"/>
    <cellStyle name="Обычный 6 2 2 2 3 3" xfId="2187"/>
    <cellStyle name="Обычный 6 2 2 2 3 3 2" xfId="6411"/>
    <cellStyle name="Обычный 6 2 2 2 3 3 2 2" xfId="14859"/>
    <cellStyle name="Обычный 6 2 2 2 3 3 3" xfId="10635"/>
    <cellStyle name="Обычный 6 2 2 2 3 4" xfId="3595"/>
    <cellStyle name="Обычный 6 2 2 2 3 4 2" xfId="7819"/>
    <cellStyle name="Обычный 6 2 2 2 3 4 2 2" xfId="16267"/>
    <cellStyle name="Обычный 6 2 2 2 3 4 3" xfId="12043"/>
    <cellStyle name="Обычный 6 2 2 2 3 5" xfId="5003"/>
    <cellStyle name="Обычный 6 2 2 2 3 5 2" xfId="13451"/>
    <cellStyle name="Обычный 6 2 2 2 3 6" xfId="9227"/>
    <cellStyle name="Обычный 6 2 2 2 4" xfId="1130"/>
    <cellStyle name="Обычный 6 2 2 2 4 2" xfId="2539"/>
    <cellStyle name="Обычный 6 2 2 2 4 2 2" xfId="6763"/>
    <cellStyle name="Обычный 6 2 2 2 4 2 2 2" xfId="15211"/>
    <cellStyle name="Обычный 6 2 2 2 4 2 3" xfId="10987"/>
    <cellStyle name="Обычный 6 2 2 2 4 3" xfId="3947"/>
    <cellStyle name="Обычный 6 2 2 2 4 3 2" xfId="8171"/>
    <cellStyle name="Обычный 6 2 2 2 4 3 2 2" xfId="16619"/>
    <cellStyle name="Обычный 6 2 2 2 4 3 3" xfId="12395"/>
    <cellStyle name="Обычный 6 2 2 2 4 4" xfId="5355"/>
    <cellStyle name="Обычный 6 2 2 2 4 4 2" xfId="13803"/>
    <cellStyle name="Обычный 6 2 2 2 4 5" xfId="9579"/>
    <cellStyle name="Обычный 6 2 2 2 5" xfId="1835"/>
    <cellStyle name="Обычный 6 2 2 2 5 2" xfId="6059"/>
    <cellStyle name="Обычный 6 2 2 2 5 2 2" xfId="14507"/>
    <cellStyle name="Обычный 6 2 2 2 5 3" xfId="10283"/>
    <cellStyle name="Обычный 6 2 2 2 6" xfId="3243"/>
    <cellStyle name="Обычный 6 2 2 2 6 2" xfId="7467"/>
    <cellStyle name="Обычный 6 2 2 2 6 2 2" xfId="15915"/>
    <cellStyle name="Обычный 6 2 2 2 6 3" xfId="11691"/>
    <cellStyle name="Обычный 6 2 2 2 7" xfId="4651"/>
    <cellStyle name="Обычный 6 2 2 2 7 2" xfId="13099"/>
    <cellStyle name="Обычный 6 2 2 2 8" xfId="8875"/>
    <cellStyle name="Обычный 6 2 2 3" xfId="356"/>
    <cellStyle name="Обычный 6 2 2 3 2" xfId="753"/>
    <cellStyle name="Обычный 6 2 2 3 2 2" xfId="1484"/>
    <cellStyle name="Обычный 6 2 2 3 2 2 2" xfId="2893"/>
    <cellStyle name="Обычный 6 2 2 3 2 2 2 2" xfId="7117"/>
    <cellStyle name="Обычный 6 2 2 3 2 2 2 2 2" xfId="15565"/>
    <cellStyle name="Обычный 6 2 2 3 2 2 2 3" xfId="11341"/>
    <cellStyle name="Обычный 6 2 2 3 2 2 3" xfId="4301"/>
    <cellStyle name="Обычный 6 2 2 3 2 2 3 2" xfId="8525"/>
    <cellStyle name="Обычный 6 2 2 3 2 2 3 2 2" xfId="16973"/>
    <cellStyle name="Обычный 6 2 2 3 2 2 3 3" xfId="12749"/>
    <cellStyle name="Обычный 6 2 2 3 2 2 4" xfId="5709"/>
    <cellStyle name="Обычный 6 2 2 3 2 2 4 2" xfId="14157"/>
    <cellStyle name="Обычный 6 2 2 3 2 2 5" xfId="9933"/>
    <cellStyle name="Обычный 6 2 2 3 2 3" xfId="2189"/>
    <cellStyle name="Обычный 6 2 2 3 2 3 2" xfId="6413"/>
    <cellStyle name="Обычный 6 2 2 3 2 3 2 2" xfId="14861"/>
    <cellStyle name="Обычный 6 2 2 3 2 3 3" xfId="10637"/>
    <cellStyle name="Обычный 6 2 2 3 2 4" xfId="3597"/>
    <cellStyle name="Обычный 6 2 2 3 2 4 2" xfId="7821"/>
    <cellStyle name="Обычный 6 2 2 3 2 4 2 2" xfId="16269"/>
    <cellStyle name="Обычный 6 2 2 3 2 4 3" xfId="12045"/>
    <cellStyle name="Обычный 6 2 2 3 2 5" xfId="5005"/>
    <cellStyle name="Обычный 6 2 2 3 2 5 2" xfId="13453"/>
    <cellStyle name="Обычный 6 2 2 3 2 6" xfId="9229"/>
    <cellStyle name="Обычный 6 2 2 3 3" xfId="1132"/>
    <cellStyle name="Обычный 6 2 2 3 3 2" xfId="2541"/>
    <cellStyle name="Обычный 6 2 2 3 3 2 2" xfId="6765"/>
    <cellStyle name="Обычный 6 2 2 3 3 2 2 2" xfId="15213"/>
    <cellStyle name="Обычный 6 2 2 3 3 2 3" xfId="10989"/>
    <cellStyle name="Обычный 6 2 2 3 3 3" xfId="3949"/>
    <cellStyle name="Обычный 6 2 2 3 3 3 2" xfId="8173"/>
    <cellStyle name="Обычный 6 2 2 3 3 3 2 2" xfId="16621"/>
    <cellStyle name="Обычный 6 2 2 3 3 3 3" xfId="12397"/>
    <cellStyle name="Обычный 6 2 2 3 3 4" xfId="5357"/>
    <cellStyle name="Обычный 6 2 2 3 3 4 2" xfId="13805"/>
    <cellStyle name="Обычный 6 2 2 3 3 5" xfId="9581"/>
    <cellStyle name="Обычный 6 2 2 3 4" xfId="1837"/>
    <cellStyle name="Обычный 6 2 2 3 4 2" xfId="6061"/>
    <cellStyle name="Обычный 6 2 2 3 4 2 2" xfId="14509"/>
    <cellStyle name="Обычный 6 2 2 3 4 3" xfId="10285"/>
    <cellStyle name="Обычный 6 2 2 3 5" xfId="3245"/>
    <cellStyle name="Обычный 6 2 2 3 5 2" xfId="7469"/>
    <cellStyle name="Обычный 6 2 2 3 5 2 2" xfId="15917"/>
    <cellStyle name="Обычный 6 2 2 3 5 3" xfId="11693"/>
    <cellStyle name="Обычный 6 2 2 3 6" xfId="4653"/>
    <cellStyle name="Обычный 6 2 2 3 6 2" xfId="13101"/>
    <cellStyle name="Обычный 6 2 2 3 7" xfId="8877"/>
    <cellStyle name="Обычный 6 2 2 4" xfId="750"/>
    <cellStyle name="Обычный 6 2 2 4 2" xfId="1481"/>
    <cellStyle name="Обычный 6 2 2 4 2 2" xfId="2890"/>
    <cellStyle name="Обычный 6 2 2 4 2 2 2" xfId="7114"/>
    <cellStyle name="Обычный 6 2 2 4 2 2 2 2" xfId="15562"/>
    <cellStyle name="Обычный 6 2 2 4 2 2 3" xfId="11338"/>
    <cellStyle name="Обычный 6 2 2 4 2 3" xfId="4298"/>
    <cellStyle name="Обычный 6 2 2 4 2 3 2" xfId="8522"/>
    <cellStyle name="Обычный 6 2 2 4 2 3 2 2" xfId="16970"/>
    <cellStyle name="Обычный 6 2 2 4 2 3 3" xfId="12746"/>
    <cellStyle name="Обычный 6 2 2 4 2 4" xfId="5706"/>
    <cellStyle name="Обычный 6 2 2 4 2 4 2" xfId="14154"/>
    <cellStyle name="Обычный 6 2 2 4 2 5" xfId="9930"/>
    <cellStyle name="Обычный 6 2 2 4 3" xfId="2186"/>
    <cellStyle name="Обычный 6 2 2 4 3 2" xfId="6410"/>
    <cellStyle name="Обычный 6 2 2 4 3 2 2" xfId="14858"/>
    <cellStyle name="Обычный 6 2 2 4 3 3" xfId="10634"/>
    <cellStyle name="Обычный 6 2 2 4 4" xfId="3594"/>
    <cellStyle name="Обычный 6 2 2 4 4 2" xfId="7818"/>
    <cellStyle name="Обычный 6 2 2 4 4 2 2" xfId="16266"/>
    <cellStyle name="Обычный 6 2 2 4 4 3" xfId="12042"/>
    <cellStyle name="Обычный 6 2 2 4 5" xfId="5002"/>
    <cellStyle name="Обычный 6 2 2 4 5 2" xfId="13450"/>
    <cellStyle name="Обычный 6 2 2 4 6" xfId="9226"/>
    <cellStyle name="Обычный 6 2 2 5" xfId="1129"/>
    <cellStyle name="Обычный 6 2 2 5 2" xfId="2538"/>
    <cellStyle name="Обычный 6 2 2 5 2 2" xfId="6762"/>
    <cellStyle name="Обычный 6 2 2 5 2 2 2" xfId="15210"/>
    <cellStyle name="Обычный 6 2 2 5 2 3" xfId="10986"/>
    <cellStyle name="Обычный 6 2 2 5 3" xfId="3946"/>
    <cellStyle name="Обычный 6 2 2 5 3 2" xfId="8170"/>
    <cellStyle name="Обычный 6 2 2 5 3 2 2" xfId="16618"/>
    <cellStyle name="Обычный 6 2 2 5 3 3" xfId="12394"/>
    <cellStyle name="Обычный 6 2 2 5 4" xfId="5354"/>
    <cellStyle name="Обычный 6 2 2 5 4 2" xfId="13802"/>
    <cellStyle name="Обычный 6 2 2 5 5" xfId="9578"/>
    <cellStyle name="Обычный 6 2 2 6" xfId="1834"/>
    <cellStyle name="Обычный 6 2 2 6 2" xfId="6058"/>
    <cellStyle name="Обычный 6 2 2 6 2 2" xfId="14506"/>
    <cellStyle name="Обычный 6 2 2 6 3" xfId="10282"/>
    <cellStyle name="Обычный 6 2 2 7" xfId="3242"/>
    <cellStyle name="Обычный 6 2 2 7 2" xfId="7466"/>
    <cellStyle name="Обычный 6 2 2 7 2 2" xfId="15914"/>
    <cellStyle name="Обычный 6 2 2 7 3" xfId="11690"/>
    <cellStyle name="Обычный 6 2 2 8" xfId="4650"/>
    <cellStyle name="Обычный 6 2 2 8 2" xfId="13098"/>
    <cellStyle name="Обычный 6 2 2 9" xfId="8874"/>
    <cellStyle name="Обычный 6 2 3" xfId="357"/>
    <cellStyle name="Обычный 6 2 3 2" xfId="358"/>
    <cellStyle name="Обычный 6 2 3 2 2" xfId="755"/>
    <cellStyle name="Обычный 6 2 3 2 2 2" xfId="1486"/>
    <cellStyle name="Обычный 6 2 3 2 2 2 2" xfId="2895"/>
    <cellStyle name="Обычный 6 2 3 2 2 2 2 2" xfId="7119"/>
    <cellStyle name="Обычный 6 2 3 2 2 2 2 2 2" xfId="15567"/>
    <cellStyle name="Обычный 6 2 3 2 2 2 2 3" xfId="11343"/>
    <cellStyle name="Обычный 6 2 3 2 2 2 3" xfId="4303"/>
    <cellStyle name="Обычный 6 2 3 2 2 2 3 2" xfId="8527"/>
    <cellStyle name="Обычный 6 2 3 2 2 2 3 2 2" xfId="16975"/>
    <cellStyle name="Обычный 6 2 3 2 2 2 3 3" xfId="12751"/>
    <cellStyle name="Обычный 6 2 3 2 2 2 4" xfId="5711"/>
    <cellStyle name="Обычный 6 2 3 2 2 2 4 2" xfId="14159"/>
    <cellStyle name="Обычный 6 2 3 2 2 2 5" xfId="9935"/>
    <cellStyle name="Обычный 6 2 3 2 2 3" xfId="2191"/>
    <cellStyle name="Обычный 6 2 3 2 2 3 2" xfId="6415"/>
    <cellStyle name="Обычный 6 2 3 2 2 3 2 2" xfId="14863"/>
    <cellStyle name="Обычный 6 2 3 2 2 3 3" xfId="10639"/>
    <cellStyle name="Обычный 6 2 3 2 2 4" xfId="3599"/>
    <cellStyle name="Обычный 6 2 3 2 2 4 2" xfId="7823"/>
    <cellStyle name="Обычный 6 2 3 2 2 4 2 2" xfId="16271"/>
    <cellStyle name="Обычный 6 2 3 2 2 4 3" xfId="12047"/>
    <cellStyle name="Обычный 6 2 3 2 2 5" xfId="5007"/>
    <cellStyle name="Обычный 6 2 3 2 2 5 2" xfId="13455"/>
    <cellStyle name="Обычный 6 2 3 2 2 6" xfId="9231"/>
    <cellStyle name="Обычный 6 2 3 2 3" xfId="1134"/>
    <cellStyle name="Обычный 6 2 3 2 3 2" xfId="2543"/>
    <cellStyle name="Обычный 6 2 3 2 3 2 2" xfId="6767"/>
    <cellStyle name="Обычный 6 2 3 2 3 2 2 2" xfId="15215"/>
    <cellStyle name="Обычный 6 2 3 2 3 2 3" xfId="10991"/>
    <cellStyle name="Обычный 6 2 3 2 3 3" xfId="3951"/>
    <cellStyle name="Обычный 6 2 3 2 3 3 2" xfId="8175"/>
    <cellStyle name="Обычный 6 2 3 2 3 3 2 2" xfId="16623"/>
    <cellStyle name="Обычный 6 2 3 2 3 3 3" xfId="12399"/>
    <cellStyle name="Обычный 6 2 3 2 3 4" xfId="5359"/>
    <cellStyle name="Обычный 6 2 3 2 3 4 2" xfId="13807"/>
    <cellStyle name="Обычный 6 2 3 2 3 5" xfId="9583"/>
    <cellStyle name="Обычный 6 2 3 2 4" xfId="1839"/>
    <cellStyle name="Обычный 6 2 3 2 4 2" xfId="6063"/>
    <cellStyle name="Обычный 6 2 3 2 4 2 2" xfId="14511"/>
    <cellStyle name="Обычный 6 2 3 2 4 3" xfId="10287"/>
    <cellStyle name="Обычный 6 2 3 2 5" xfId="3247"/>
    <cellStyle name="Обычный 6 2 3 2 5 2" xfId="7471"/>
    <cellStyle name="Обычный 6 2 3 2 5 2 2" xfId="15919"/>
    <cellStyle name="Обычный 6 2 3 2 5 3" xfId="11695"/>
    <cellStyle name="Обычный 6 2 3 2 6" xfId="4655"/>
    <cellStyle name="Обычный 6 2 3 2 6 2" xfId="13103"/>
    <cellStyle name="Обычный 6 2 3 2 7" xfId="8879"/>
    <cellStyle name="Обычный 6 2 3 3" xfId="754"/>
    <cellStyle name="Обычный 6 2 3 3 2" xfId="1485"/>
    <cellStyle name="Обычный 6 2 3 3 2 2" xfId="2894"/>
    <cellStyle name="Обычный 6 2 3 3 2 2 2" xfId="7118"/>
    <cellStyle name="Обычный 6 2 3 3 2 2 2 2" xfId="15566"/>
    <cellStyle name="Обычный 6 2 3 3 2 2 3" xfId="11342"/>
    <cellStyle name="Обычный 6 2 3 3 2 3" xfId="4302"/>
    <cellStyle name="Обычный 6 2 3 3 2 3 2" xfId="8526"/>
    <cellStyle name="Обычный 6 2 3 3 2 3 2 2" xfId="16974"/>
    <cellStyle name="Обычный 6 2 3 3 2 3 3" xfId="12750"/>
    <cellStyle name="Обычный 6 2 3 3 2 4" xfId="5710"/>
    <cellStyle name="Обычный 6 2 3 3 2 4 2" xfId="14158"/>
    <cellStyle name="Обычный 6 2 3 3 2 5" xfId="9934"/>
    <cellStyle name="Обычный 6 2 3 3 3" xfId="2190"/>
    <cellStyle name="Обычный 6 2 3 3 3 2" xfId="6414"/>
    <cellStyle name="Обычный 6 2 3 3 3 2 2" xfId="14862"/>
    <cellStyle name="Обычный 6 2 3 3 3 3" xfId="10638"/>
    <cellStyle name="Обычный 6 2 3 3 4" xfId="3598"/>
    <cellStyle name="Обычный 6 2 3 3 4 2" xfId="7822"/>
    <cellStyle name="Обычный 6 2 3 3 4 2 2" xfId="16270"/>
    <cellStyle name="Обычный 6 2 3 3 4 3" xfId="12046"/>
    <cellStyle name="Обычный 6 2 3 3 5" xfId="5006"/>
    <cellStyle name="Обычный 6 2 3 3 5 2" xfId="13454"/>
    <cellStyle name="Обычный 6 2 3 3 6" xfId="9230"/>
    <cellStyle name="Обычный 6 2 3 4" xfId="1133"/>
    <cellStyle name="Обычный 6 2 3 4 2" xfId="2542"/>
    <cellStyle name="Обычный 6 2 3 4 2 2" xfId="6766"/>
    <cellStyle name="Обычный 6 2 3 4 2 2 2" xfId="15214"/>
    <cellStyle name="Обычный 6 2 3 4 2 3" xfId="10990"/>
    <cellStyle name="Обычный 6 2 3 4 3" xfId="3950"/>
    <cellStyle name="Обычный 6 2 3 4 3 2" xfId="8174"/>
    <cellStyle name="Обычный 6 2 3 4 3 2 2" xfId="16622"/>
    <cellStyle name="Обычный 6 2 3 4 3 3" xfId="12398"/>
    <cellStyle name="Обычный 6 2 3 4 4" xfId="5358"/>
    <cellStyle name="Обычный 6 2 3 4 4 2" xfId="13806"/>
    <cellStyle name="Обычный 6 2 3 4 5" xfId="9582"/>
    <cellStyle name="Обычный 6 2 3 5" xfId="1838"/>
    <cellStyle name="Обычный 6 2 3 5 2" xfId="6062"/>
    <cellStyle name="Обычный 6 2 3 5 2 2" xfId="14510"/>
    <cellStyle name="Обычный 6 2 3 5 3" xfId="10286"/>
    <cellStyle name="Обычный 6 2 3 6" xfId="3246"/>
    <cellStyle name="Обычный 6 2 3 6 2" xfId="7470"/>
    <cellStyle name="Обычный 6 2 3 6 2 2" xfId="15918"/>
    <cellStyle name="Обычный 6 2 3 6 3" xfId="11694"/>
    <cellStyle name="Обычный 6 2 3 7" xfId="4654"/>
    <cellStyle name="Обычный 6 2 3 7 2" xfId="13102"/>
    <cellStyle name="Обычный 6 2 3 8" xfId="8878"/>
    <cellStyle name="Обычный 6 2 4" xfId="359"/>
    <cellStyle name="Обычный 6 2 4 2" xfId="756"/>
    <cellStyle name="Обычный 6 2 4 2 2" xfId="1487"/>
    <cellStyle name="Обычный 6 2 4 2 2 2" xfId="2896"/>
    <cellStyle name="Обычный 6 2 4 2 2 2 2" xfId="7120"/>
    <cellStyle name="Обычный 6 2 4 2 2 2 2 2" xfId="15568"/>
    <cellStyle name="Обычный 6 2 4 2 2 2 3" xfId="11344"/>
    <cellStyle name="Обычный 6 2 4 2 2 3" xfId="4304"/>
    <cellStyle name="Обычный 6 2 4 2 2 3 2" xfId="8528"/>
    <cellStyle name="Обычный 6 2 4 2 2 3 2 2" xfId="16976"/>
    <cellStyle name="Обычный 6 2 4 2 2 3 3" xfId="12752"/>
    <cellStyle name="Обычный 6 2 4 2 2 4" xfId="5712"/>
    <cellStyle name="Обычный 6 2 4 2 2 4 2" xfId="14160"/>
    <cellStyle name="Обычный 6 2 4 2 2 5" xfId="9936"/>
    <cellStyle name="Обычный 6 2 4 2 3" xfId="2192"/>
    <cellStyle name="Обычный 6 2 4 2 3 2" xfId="6416"/>
    <cellStyle name="Обычный 6 2 4 2 3 2 2" xfId="14864"/>
    <cellStyle name="Обычный 6 2 4 2 3 3" xfId="10640"/>
    <cellStyle name="Обычный 6 2 4 2 4" xfId="3600"/>
    <cellStyle name="Обычный 6 2 4 2 4 2" xfId="7824"/>
    <cellStyle name="Обычный 6 2 4 2 4 2 2" xfId="16272"/>
    <cellStyle name="Обычный 6 2 4 2 4 3" xfId="12048"/>
    <cellStyle name="Обычный 6 2 4 2 5" xfId="5008"/>
    <cellStyle name="Обычный 6 2 4 2 5 2" xfId="13456"/>
    <cellStyle name="Обычный 6 2 4 2 6" xfId="9232"/>
    <cellStyle name="Обычный 6 2 4 3" xfId="1135"/>
    <cellStyle name="Обычный 6 2 4 3 2" xfId="2544"/>
    <cellStyle name="Обычный 6 2 4 3 2 2" xfId="6768"/>
    <cellStyle name="Обычный 6 2 4 3 2 2 2" xfId="15216"/>
    <cellStyle name="Обычный 6 2 4 3 2 3" xfId="10992"/>
    <cellStyle name="Обычный 6 2 4 3 3" xfId="3952"/>
    <cellStyle name="Обычный 6 2 4 3 3 2" xfId="8176"/>
    <cellStyle name="Обычный 6 2 4 3 3 2 2" xfId="16624"/>
    <cellStyle name="Обычный 6 2 4 3 3 3" xfId="12400"/>
    <cellStyle name="Обычный 6 2 4 3 4" xfId="5360"/>
    <cellStyle name="Обычный 6 2 4 3 4 2" xfId="13808"/>
    <cellStyle name="Обычный 6 2 4 3 5" xfId="9584"/>
    <cellStyle name="Обычный 6 2 4 4" xfId="1840"/>
    <cellStyle name="Обычный 6 2 4 4 2" xfId="6064"/>
    <cellStyle name="Обычный 6 2 4 4 2 2" xfId="14512"/>
    <cellStyle name="Обычный 6 2 4 4 3" xfId="10288"/>
    <cellStyle name="Обычный 6 2 4 5" xfId="3248"/>
    <cellStyle name="Обычный 6 2 4 5 2" xfId="7472"/>
    <cellStyle name="Обычный 6 2 4 5 2 2" xfId="15920"/>
    <cellStyle name="Обычный 6 2 4 5 3" xfId="11696"/>
    <cellStyle name="Обычный 6 2 4 6" xfId="4656"/>
    <cellStyle name="Обычный 6 2 4 6 2" xfId="13104"/>
    <cellStyle name="Обычный 6 2 4 7" xfId="8880"/>
    <cellStyle name="Обычный 6 2 5" xfId="749"/>
    <cellStyle name="Обычный 6 2 5 2" xfId="1480"/>
    <cellStyle name="Обычный 6 2 5 2 2" xfId="2889"/>
    <cellStyle name="Обычный 6 2 5 2 2 2" xfId="7113"/>
    <cellStyle name="Обычный 6 2 5 2 2 2 2" xfId="15561"/>
    <cellStyle name="Обычный 6 2 5 2 2 3" xfId="11337"/>
    <cellStyle name="Обычный 6 2 5 2 3" xfId="4297"/>
    <cellStyle name="Обычный 6 2 5 2 3 2" xfId="8521"/>
    <cellStyle name="Обычный 6 2 5 2 3 2 2" xfId="16969"/>
    <cellStyle name="Обычный 6 2 5 2 3 3" xfId="12745"/>
    <cellStyle name="Обычный 6 2 5 2 4" xfId="5705"/>
    <cellStyle name="Обычный 6 2 5 2 4 2" xfId="14153"/>
    <cellStyle name="Обычный 6 2 5 2 5" xfId="9929"/>
    <cellStyle name="Обычный 6 2 5 3" xfId="2185"/>
    <cellStyle name="Обычный 6 2 5 3 2" xfId="6409"/>
    <cellStyle name="Обычный 6 2 5 3 2 2" xfId="14857"/>
    <cellStyle name="Обычный 6 2 5 3 3" xfId="10633"/>
    <cellStyle name="Обычный 6 2 5 4" xfId="3593"/>
    <cellStyle name="Обычный 6 2 5 4 2" xfId="7817"/>
    <cellStyle name="Обычный 6 2 5 4 2 2" xfId="16265"/>
    <cellStyle name="Обычный 6 2 5 4 3" xfId="12041"/>
    <cellStyle name="Обычный 6 2 5 5" xfId="5001"/>
    <cellStyle name="Обычный 6 2 5 5 2" xfId="13449"/>
    <cellStyle name="Обычный 6 2 5 6" xfId="9225"/>
    <cellStyle name="Обычный 6 2 6" xfId="1128"/>
    <cellStyle name="Обычный 6 2 6 2" xfId="2537"/>
    <cellStyle name="Обычный 6 2 6 2 2" xfId="6761"/>
    <cellStyle name="Обычный 6 2 6 2 2 2" xfId="15209"/>
    <cellStyle name="Обычный 6 2 6 2 3" xfId="10985"/>
    <cellStyle name="Обычный 6 2 6 3" xfId="3945"/>
    <cellStyle name="Обычный 6 2 6 3 2" xfId="8169"/>
    <cellStyle name="Обычный 6 2 6 3 2 2" xfId="16617"/>
    <cellStyle name="Обычный 6 2 6 3 3" xfId="12393"/>
    <cellStyle name="Обычный 6 2 6 4" xfId="5353"/>
    <cellStyle name="Обычный 6 2 6 4 2" xfId="13801"/>
    <cellStyle name="Обычный 6 2 6 5" xfId="9577"/>
    <cellStyle name="Обычный 6 2 7" xfId="1833"/>
    <cellStyle name="Обычный 6 2 7 2" xfId="6057"/>
    <cellStyle name="Обычный 6 2 7 2 2" xfId="14505"/>
    <cellStyle name="Обычный 6 2 7 3" xfId="10281"/>
    <cellStyle name="Обычный 6 2 8" xfId="3241"/>
    <cellStyle name="Обычный 6 2 8 2" xfId="7465"/>
    <cellStyle name="Обычный 6 2 8 2 2" xfId="15913"/>
    <cellStyle name="Обычный 6 2 8 3" xfId="11689"/>
    <cellStyle name="Обычный 6 2 9" xfId="4649"/>
    <cellStyle name="Обычный 6 2 9 2" xfId="13097"/>
    <cellStyle name="Обычный 6 3" xfId="360"/>
    <cellStyle name="Обычный 6 3 2" xfId="361"/>
    <cellStyle name="Обычный 6 3 2 2" xfId="362"/>
    <cellStyle name="Обычный 6 3 2 2 2" xfId="759"/>
    <cellStyle name="Обычный 6 3 2 2 2 2" xfId="1490"/>
    <cellStyle name="Обычный 6 3 2 2 2 2 2" xfId="2899"/>
    <cellStyle name="Обычный 6 3 2 2 2 2 2 2" xfId="7123"/>
    <cellStyle name="Обычный 6 3 2 2 2 2 2 2 2" xfId="15571"/>
    <cellStyle name="Обычный 6 3 2 2 2 2 2 3" xfId="11347"/>
    <cellStyle name="Обычный 6 3 2 2 2 2 3" xfId="4307"/>
    <cellStyle name="Обычный 6 3 2 2 2 2 3 2" xfId="8531"/>
    <cellStyle name="Обычный 6 3 2 2 2 2 3 2 2" xfId="16979"/>
    <cellStyle name="Обычный 6 3 2 2 2 2 3 3" xfId="12755"/>
    <cellStyle name="Обычный 6 3 2 2 2 2 4" xfId="5715"/>
    <cellStyle name="Обычный 6 3 2 2 2 2 4 2" xfId="14163"/>
    <cellStyle name="Обычный 6 3 2 2 2 2 5" xfId="9939"/>
    <cellStyle name="Обычный 6 3 2 2 2 3" xfId="2195"/>
    <cellStyle name="Обычный 6 3 2 2 2 3 2" xfId="6419"/>
    <cellStyle name="Обычный 6 3 2 2 2 3 2 2" xfId="14867"/>
    <cellStyle name="Обычный 6 3 2 2 2 3 3" xfId="10643"/>
    <cellStyle name="Обычный 6 3 2 2 2 4" xfId="3603"/>
    <cellStyle name="Обычный 6 3 2 2 2 4 2" xfId="7827"/>
    <cellStyle name="Обычный 6 3 2 2 2 4 2 2" xfId="16275"/>
    <cellStyle name="Обычный 6 3 2 2 2 4 3" xfId="12051"/>
    <cellStyle name="Обычный 6 3 2 2 2 5" xfId="5011"/>
    <cellStyle name="Обычный 6 3 2 2 2 5 2" xfId="13459"/>
    <cellStyle name="Обычный 6 3 2 2 2 6" xfId="9235"/>
    <cellStyle name="Обычный 6 3 2 2 3" xfId="1138"/>
    <cellStyle name="Обычный 6 3 2 2 3 2" xfId="2547"/>
    <cellStyle name="Обычный 6 3 2 2 3 2 2" xfId="6771"/>
    <cellStyle name="Обычный 6 3 2 2 3 2 2 2" xfId="15219"/>
    <cellStyle name="Обычный 6 3 2 2 3 2 3" xfId="10995"/>
    <cellStyle name="Обычный 6 3 2 2 3 3" xfId="3955"/>
    <cellStyle name="Обычный 6 3 2 2 3 3 2" xfId="8179"/>
    <cellStyle name="Обычный 6 3 2 2 3 3 2 2" xfId="16627"/>
    <cellStyle name="Обычный 6 3 2 2 3 3 3" xfId="12403"/>
    <cellStyle name="Обычный 6 3 2 2 3 4" xfId="5363"/>
    <cellStyle name="Обычный 6 3 2 2 3 4 2" xfId="13811"/>
    <cellStyle name="Обычный 6 3 2 2 3 5" xfId="9587"/>
    <cellStyle name="Обычный 6 3 2 2 4" xfId="1843"/>
    <cellStyle name="Обычный 6 3 2 2 4 2" xfId="6067"/>
    <cellStyle name="Обычный 6 3 2 2 4 2 2" xfId="14515"/>
    <cellStyle name="Обычный 6 3 2 2 4 3" xfId="10291"/>
    <cellStyle name="Обычный 6 3 2 2 5" xfId="3251"/>
    <cellStyle name="Обычный 6 3 2 2 5 2" xfId="7475"/>
    <cellStyle name="Обычный 6 3 2 2 5 2 2" xfId="15923"/>
    <cellStyle name="Обычный 6 3 2 2 5 3" xfId="11699"/>
    <cellStyle name="Обычный 6 3 2 2 6" xfId="4659"/>
    <cellStyle name="Обычный 6 3 2 2 6 2" xfId="13107"/>
    <cellStyle name="Обычный 6 3 2 2 7" xfId="8883"/>
    <cellStyle name="Обычный 6 3 2 3" xfId="758"/>
    <cellStyle name="Обычный 6 3 2 3 2" xfId="1489"/>
    <cellStyle name="Обычный 6 3 2 3 2 2" xfId="2898"/>
    <cellStyle name="Обычный 6 3 2 3 2 2 2" xfId="7122"/>
    <cellStyle name="Обычный 6 3 2 3 2 2 2 2" xfId="15570"/>
    <cellStyle name="Обычный 6 3 2 3 2 2 3" xfId="11346"/>
    <cellStyle name="Обычный 6 3 2 3 2 3" xfId="4306"/>
    <cellStyle name="Обычный 6 3 2 3 2 3 2" xfId="8530"/>
    <cellStyle name="Обычный 6 3 2 3 2 3 2 2" xfId="16978"/>
    <cellStyle name="Обычный 6 3 2 3 2 3 3" xfId="12754"/>
    <cellStyle name="Обычный 6 3 2 3 2 4" xfId="5714"/>
    <cellStyle name="Обычный 6 3 2 3 2 4 2" xfId="14162"/>
    <cellStyle name="Обычный 6 3 2 3 2 5" xfId="9938"/>
    <cellStyle name="Обычный 6 3 2 3 3" xfId="2194"/>
    <cellStyle name="Обычный 6 3 2 3 3 2" xfId="6418"/>
    <cellStyle name="Обычный 6 3 2 3 3 2 2" xfId="14866"/>
    <cellStyle name="Обычный 6 3 2 3 3 3" xfId="10642"/>
    <cellStyle name="Обычный 6 3 2 3 4" xfId="3602"/>
    <cellStyle name="Обычный 6 3 2 3 4 2" xfId="7826"/>
    <cellStyle name="Обычный 6 3 2 3 4 2 2" xfId="16274"/>
    <cellStyle name="Обычный 6 3 2 3 4 3" xfId="12050"/>
    <cellStyle name="Обычный 6 3 2 3 5" xfId="5010"/>
    <cellStyle name="Обычный 6 3 2 3 5 2" xfId="13458"/>
    <cellStyle name="Обычный 6 3 2 3 6" xfId="9234"/>
    <cellStyle name="Обычный 6 3 2 4" xfId="1137"/>
    <cellStyle name="Обычный 6 3 2 4 2" xfId="2546"/>
    <cellStyle name="Обычный 6 3 2 4 2 2" xfId="6770"/>
    <cellStyle name="Обычный 6 3 2 4 2 2 2" xfId="15218"/>
    <cellStyle name="Обычный 6 3 2 4 2 3" xfId="10994"/>
    <cellStyle name="Обычный 6 3 2 4 3" xfId="3954"/>
    <cellStyle name="Обычный 6 3 2 4 3 2" xfId="8178"/>
    <cellStyle name="Обычный 6 3 2 4 3 2 2" xfId="16626"/>
    <cellStyle name="Обычный 6 3 2 4 3 3" xfId="12402"/>
    <cellStyle name="Обычный 6 3 2 4 4" xfId="5362"/>
    <cellStyle name="Обычный 6 3 2 4 4 2" xfId="13810"/>
    <cellStyle name="Обычный 6 3 2 4 5" xfId="9586"/>
    <cellStyle name="Обычный 6 3 2 5" xfId="1842"/>
    <cellStyle name="Обычный 6 3 2 5 2" xfId="6066"/>
    <cellStyle name="Обычный 6 3 2 5 2 2" xfId="14514"/>
    <cellStyle name="Обычный 6 3 2 5 3" xfId="10290"/>
    <cellStyle name="Обычный 6 3 2 6" xfId="3250"/>
    <cellStyle name="Обычный 6 3 2 6 2" xfId="7474"/>
    <cellStyle name="Обычный 6 3 2 6 2 2" xfId="15922"/>
    <cellStyle name="Обычный 6 3 2 6 3" xfId="11698"/>
    <cellStyle name="Обычный 6 3 2 7" xfId="4658"/>
    <cellStyle name="Обычный 6 3 2 7 2" xfId="13106"/>
    <cellStyle name="Обычный 6 3 2 8" xfId="8882"/>
    <cellStyle name="Обычный 6 3 3" xfId="363"/>
    <cellStyle name="Обычный 6 3 3 2" xfId="760"/>
    <cellStyle name="Обычный 6 3 3 2 2" xfId="1491"/>
    <cellStyle name="Обычный 6 3 3 2 2 2" xfId="2900"/>
    <cellStyle name="Обычный 6 3 3 2 2 2 2" xfId="7124"/>
    <cellStyle name="Обычный 6 3 3 2 2 2 2 2" xfId="15572"/>
    <cellStyle name="Обычный 6 3 3 2 2 2 3" xfId="11348"/>
    <cellStyle name="Обычный 6 3 3 2 2 3" xfId="4308"/>
    <cellStyle name="Обычный 6 3 3 2 2 3 2" xfId="8532"/>
    <cellStyle name="Обычный 6 3 3 2 2 3 2 2" xfId="16980"/>
    <cellStyle name="Обычный 6 3 3 2 2 3 3" xfId="12756"/>
    <cellStyle name="Обычный 6 3 3 2 2 4" xfId="5716"/>
    <cellStyle name="Обычный 6 3 3 2 2 4 2" xfId="14164"/>
    <cellStyle name="Обычный 6 3 3 2 2 5" xfId="9940"/>
    <cellStyle name="Обычный 6 3 3 2 3" xfId="2196"/>
    <cellStyle name="Обычный 6 3 3 2 3 2" xfId="6420"/>
    <cellStyle name="Обычный 6 3 3 2 3 2 2" xfId="14868"/>
    <cellStyle name="Обычный 6 3 3 2 3 3" xfId="10644"/>
    <cellStyle name="Обычный 6 3 3 2 4" xfId="3604"/>
    <cellStyle name="Обычный 6 3 3 2 4 2" xfId="7828"/>
    <cellStyle name="Обычный 6 3 3 2 4 2 2" xfId="16276"/>
    <cellStyle name="Обычный 6 3 3 2 4 3" xfId="12052"/>
    <cellStyle name="Обычный 6 3 3 2 5" xfId="5012"/>
    <cellStyle name="Обычный 6 3 3 2 5 2" xfId="13460"/>
    <cellStyle name="Обычный 6 3 3 2 6" xfId="9236"/>
    <cellStyle name="Обычный 6 3 3 3" xfId="1139"/>
    <cellStyle name="Обычный 6 3 3 3 2" xfId="2548"/>
    <cellStyle name="Обычный 6 3 3 3 2 2" xfId="6772"/>
    <cellStyle name="Обычный 6 3 3 3 2 2 2" xfId="15220"/>
    <cellStyle name="Обычный 6 3 3 3 2 3" xfId="10996"/>
    <cellStyle name="Обычный 6 3 3 3 3" xfId="3956"/>
    <cellStyle name="Обычный 6 3 3 3 3 2" xfId="8180"/>
    <cellStyle name="Обычный 6 3 3 3 3 2 2" xfId="16628"/>
    <cellStyle name="Обычный 6 3 3 3 3 3" xfId="12404"/>
    <cellStyle name="Обычный 6 3 3 3 4" xfId="5364"/>
    <cellStyle name="Обычный 6 3 3 3 4 2" xfId="13812"/>
    <cellStyle name="Обычный 6 3 3 3 5" xfId="9588"/>
    <cellStyle name="Обычный 6 3 3 4" xfId="1844"/>
    <cellStyle name="Обычный 6 3 3 4 2" xfId="6068"/>
    <cellStyle name="Обычный 6 3 3 4 2 2" xfId="14516"/>
    <cellStyle name="Обычный 6 3 3 4 3" xfId="10292"/>
    <cellStyle name="Обычный 6 3 3 5" xfId="3252"/>
    <cellStyle name="Обычный 6 3 3 5 2" xfId="7476"/>
    <cellStyle name="Обычный 6 3 3 5 2 2" xfId="15924"/>
    <cellStyle name="Обычный 6 3 3 5 3" xfId="11700"/>
    <cellStyle name="Обычный 6 3 3 6" xfId="4660"/>
    <cellStyle name="Обычный 6 3 3 6 2" xfId="13108"/>
    <cellStyle name="Обычный 6 3 3 7" xfId="8884"/>
    <cellStyle name="Обычный 6 3 4" xfId="757"/>
    <cellStyle name="Обычный 6 3 4 2" xfId="1488"/>
    <cellStyle name="Обычный 6 3 4 2 2" xfId="2897"/>
    <cellStyle name="Обычный 6 3 4 2 2 2" xfId="7121"/>
    <cellStyle name="Обычный 6 3 4 2 2 2 2" xfId="15569"/>
    <cellStyle name="Обычный 6 3 4 2 2 3" xfId="11345"/>
    <cellStyle name="Обычный 6 3 4 2 3" xfId="4305"/>
    <cellStyle name="Обычный 6 3 4 2 3 2" xfId="8529"/>
    <cellStyle name="Обычный 6 3 4 2 3 2 2" xfId="16977"/>
    <cellStyle name="Обычный 6 3 4 2 3 3" xfId="12753"/>
    <cellStyle name="Обычный 6 3 4 2 4" xfId="5713"/>
    <cellStyle name="Обычный 6 3 4 2 4 2" xfId="14161"/>
    <cellStyle name="Обычный 6 3 4 2 5" xfId="9937"/>
    <cellStyle name="Обычный 6 3 4 3" xfId="2193"/>
    <cellStyle name="Обычный 6 3 4 3 2" xfId="6417"/>
    <cellStyle name="Обычный 6 3 4 3 2 2" xfId="14865"/>
    <cellStyle name="Обычный 6 3 4 3 3" xfId="10641"/>
    <cellStyle name="Обычный 6 3 4 4" xfId="3601"/>
    <cellStyle name="Обычный 6 3 4 4 2" xfId="7825"/>
    <cellStyle name="Обычный 6 3 4 4 2 2" xfId="16273"/>
    <cellStyle name="Обычный 6 3 4 4 3" xfId="12049"/>
    <cellStyle name="Обычный 6 3 4 5" xfId="5009"/>
    <cellStyle name="Обычный 6 3 4 5 2" xfId="13457"/>
    <cellStyle name="Обычный 6 3 4 6" xfId="9233"/>
    <cellStyle name="Обычный 6 3 5" xfId="1136"/>
    <cellStyle name="Обычный 6 3 5 2" xfId="2545"/>
    <cellStyle name="Обычный 6 3 5 2 2" xfId="6769"/>
    <cellStyle name="Обычный 6 3 5 2 2 2" xfId="15217"/>
    <cellStyle name="Обычный 6 3 5 2 3" xfId="10993"/>
    <cellStyle name="Обычный 6 3 5 3" xfId="3953"/>
    <cellStyle name="Обычный 6 3 5 3 2" xfId="8177"/>
    <cellStyle name="Обычный 6 3 5 3 2 2" xfId="16625"/>
    <cellStyle name="Обычный 6 3 5 3 3" xfId="12401"/>
    <cellStyle name="Обычный 6 3 5 4" xfId="5361"/>
    <cellStyle name="Обычный 6 3 5 4 2" xfId="13809"/>
    <cellStyle name="Обычный 6 3 5 5" xfId="9585"/>
    <cellStyle name="Обычный 6 3 6" xfId="1841"/>
    <cellStyle name="Обычный 6 3 6 2" xfId="6065"/>
    <cellStyle name="Обычный 6 3 6 2 2" xfId="14513"/>
    <cellStyle name="Обычный 6 3 6 3" xfId="10289"/>
    <cellStyle name="Обычный 6 3 7" xfId="3249"/>
    <cellStyle name="Обычный 6 3 7 2" xfId="7473"/>
    <cellStyle name="Обычный 6 3 7 2 2" xfId="15921"/>
    <cellStyle name="Обычный 6 3 7 3" xfId="11697"/>
    <cellStyle name="Обычный 6 3 8" xfId="4657"/>
    <cellStyle name="Обычный 6 3 8 2" xfId="13105"/>
    <cellStyle name="Обычный 6 3 9" xfId="8881"/>
    <cellStyle name="Обычный 6 4" xfId="364"/>
    <cellStyle name="Обычный 6 4 2" xfId="365"/>
    <cellStyle name="Обычный 6 4 2 2" xfId="762"/>
    <cellStyle name="Обычный 6 4 2 2 2" xfId="1493"/>
    <cellStyle name="Обычный 6 4 2 2 2 2" xfId="2902"/>
    <cellStyle name="Обычный 6 4 2 2 2 2 2" xfId="7126"/>
    <cellStyle name="Обычный 6 4 2 2 2 2 2 2" xfId="15574"/>
    <cellStyle name="Обычный 6 4 2 2 2 2 3" xfId="11350"/>
    <cellStyle name="Обычный 6 4 2 2 2 3" xfId="4310"/>
    <cellStyle name="Обычный 6 4 2 2 2 3 2" xfId="8534"/>
    <cellStyle name="Обычный 6 4 2 2 2 3 2 2" xfId="16982"/>
    <cellStyle name="Обычный 6 4 2 2 2 3 3" xfId="12758"/>
    <cellStyle name="Обычный 6 4 2 2 2 4" xfId="5718"/>
    <cellStyle name="Обычный 6 4 2 2 2 4 2" xfId="14166"/>
    <cellStyle name="Обычный 6 4 2 2 2 5" xfId="9942"/>
    <cellStyle name="Обычный 6 4 2 2 3" xfId="2198"/>
    <cellStyle name="Обычный 6 4 2 2 3 2" xfId="6422"/>
    <cellStyle name="Обычный 6 4 2 2 3 2 2" xfId="14870"/>
    <cellStyle name="Обычный 6 4 2 2 3 3" xfId="10646"/>
    <cellStyle name="Обычный 6 4 2 2 4" xfId="3606"/>
    <cellStyle name="Обычный 6 4 2 2 4 2" xfId="7830"/>
    <cellStyle name="Обычный 6 4 2 2 4 2 2" xfId="16278"/>
    <cellStyle name="Обычный 6 4 2 2 4 3" xfId="12054"/>
    <cellStyle name="Обычный 6 4 2 2 5" xfId="5014"/>
    <cellStyle name="Обычный 6 4 2 2 5 2" xfId="13462"/>
    <cellStyle name="Обычный 6 4 2 2 6" xfId="9238"/>
    <cellStyle name="Обычный 6 4 2 3" xfId="1141"/>
    <cellStyle name="Обычный 6 4 2 3 2" xfId="2550"/>
    <cellStyle name="Обычный 6 4 2 3 2 2" xfId="6774"/>
    <cellStyle name="Обычный 6 4 2 3 2 2 2" xfId="15222"/>
    <cellStyle name="Обычный 6 4 2 3 2 3" xfId="10998"/>
    <cellStyle name="Обычный 6 4 2 3 3" xfId="3958"/>
    <cellStyle name="Обычный 6 4 2 3 3 2" xfId="8182"/>
    <cellStyle name="Обычный 6 4 2 3 3 2 2" xfId="16630"/>
    <cellStyle name="Обычный 6 4 2 3 3 3" xfId="12406"/>
    <cellStyle name="Обычный 6 4 2 3 4" xfId="5366"/>
    <cellStyle name="Обычный 6 4 2 3 4 2" xfId="13814"/>
    <cellStyle name="Обычный 6 4 2 3 5" xfId="9590"/>
    <cellStyle name="Обычный 6 4 2 4" xfId="1846"/>
    <cellStyle name="Обычный 6 4 2 4 2" xfId="6070"/>
    <cellStyle name="Обычный 6 4 2 4 2 2" xfId="14518"/>
    <cellStyle name="Обычный 6 4 2 4 3" xfId="10294"/>
    <cellStyle name="Обычный 6 4 2 5" xfId="3254"/>
    <cellStyle name="Обычный 6 4 2 5 2" xfId="7478"/>
    <cellStyle name="Обычный 6 4 2 5 2 2" xfId="15926"/>
    <cellStyle name="Обычный 6 4 2 5 3" xfId="11702"/>
    <cellStyle name="Обычный 6 4 2 6" xfId="4662"/>
    <cellStyle name="Обычный 6 4 2 6 2" xfId="13110"/>
    <cellStyle name="Обычный 6 4 2 7" xfId="8886"/>
    <cellStyle name="Обычный 6 4 3" xfId="761"/>
    <cellStyle name="Обычный 6 4 3 2" xfId="1492"/>
    <cellStyle name="Обычный 6 4 3 2 2" xfId="2901"/>
    <cellStyle name="Обычный 6 4 3 2 2 2" xfId="7125"/>
    <cellStyle name="Обычный 6 4 3 2 2 2 2" xfId="15573"/>
    <cellStyle name="Обычный 6 4 3 2 2 3" xfId="11349"/>
    <cellStyle name="Обычный 6 4 3 2 3" xfId="4309"/>
    <cellStyle name="Обычный 6 4 3 2 3 2" xfId="8533"/>
    <cellStyle name="Обычный 6 4 3 2 3 2 2" xfId="16981"/>
    <cellStyle name="Обычный 6 4 3 2 3 3" xfId="12757"/>
    <cellStyle name="Обычный 6 4 3 2 4" xfId="5717"/>
    <cellStyle name="Обычный 6 4 3 2 4 2" xfId="14165"/>
    <cellStyle name="Обычный 6 4 3 2 5" xfId="9941"/>
    <cellStyle name="Обычный 6 4 3 3" xfId="2197"/>
    <cellStyle name="Обычный 6 4 3 3 2" xfId="6421"/>
    <cellStyle name="Обычный 6 4 3 3 2 2" xfId="14869"/>
    <cellStyle name="Обычный 6 4 3 3 3" xfId="10645"/>
    <cellStyle name="Обычный 6 4 3 4" xfId="3605"/>
    <cellStyle name="Обычный 6 4 3 4 2" xfId="7829"/>
    <cellStyle name="Обычный 6 4 3 4 2 2" xfId="16277"/>
    <cellStyle name="Обычный 6 4 3 4 3" xfId="12053"/>
    <cellStyle name="Обычный 6 4 3 5" xfId="5013"/>
    <cellStyle name="Обычный 6 4 3 5 2" xfId="13461"/>
    <cellStyle name="Обычный 6 4 3 6" xfId="9237"/>
    <cellStyle name="Обычный 6 4 4" xfId="1140"/>
    <cellStyle name="Обычный 6 4 4 2" xfId="2549"/>
    <cellStyle name="Обычный 6 4 4 2 2" xfId="6773"/>
    <cellStyle name="Обычный 6 4 4 2 2 2" xfId="15221"/>
    <cellStyle name="Обычный 6 4 4 2 3" xfId="10997"/>
    <cellStyle name="Обычный 6 4 4 3" xfId="3957"/>
    <cellStyle name="Обычный 6 4 4 3 2" xfId="8181"/>
    <cellStyle name="Обычный 6 4 4 3 2 2" xfId="16629"/>
    <cellStyle name="Обычный 6 4 4 3 3" xfId="12405"/>
    <cellStyle name="Обычный 6 4 4 4" xfId="5365"/>
    <cellStyle name="Обычный 6 4 4 4 2" xfId="13813"/>
    <cellStyle name="Обычный 6 4 4 5" xfId="9589"/>
    <cellStyle name="Обычный 6 4 5" xfId="1845"/>
    <cellStyle name="Обычный 6 4 5 2" xfId="6069"/>
    <cellStyle name="Обычный 6 4 5 2 2" xfId="14517"/>
    <cellStyle name="Обычный 6 4 5 3" xfId="10293"/>
    <cellStyle name="Обычный 6 4 6" xfId="3253"/>
    <cellStyle name="Обычный 6 4 6 2" xfId="7477"/>
    <cellStyle name="Обычный 6 4 6 2 2" xfId="15925"/>
    <cellStyle name="Обычный 6 4 6 3" xfId="11701"/>
    <cellStyle name="Обычный 6 4 7" xfId="4661"/>
    <cellStyle name="Обычный 6 4 7 2" xfId="13109"/>
    <cellStyle name="Обычный 6 4 8" xfId="8885"/>
    <cellStyle name="Обычный 6 5" xfId="366"/>
    <cellStyle name="Обычный 6 5 2" xfId="763"/>
    <cellStyle name="Обычный 6 5 2 2" xfId="1494"/>
    <cellStyle name="Обычный 6 5 2 2 2" xfId="2903"/>
    <cellStyle name="Обычный 6 5 2 2 2 2" xfId="7127"/>
    <cellStyle name="Обычный 6 5 2 2 2 2 2" xfId="15575"/>
    <cellStyle name="Обычный 6 5 2 2 2 3" xfId="11351"/>
    <cellStyle name="Обычный 6 5 2 2 3" xfId="4311"/>
    <cellStyle name="Обычный 6 5 2 2 3 2" xfId="8535"/>
    <cellStyle name="Обычный 6 5 2 2 3 2 2" xfId="16983"/>
    <cellStyle name="Обычный 6 5 2 2 3 3" xfId="12759"/>
    <cellStyle name="Обычный 6 5 2 2 4" xfId="5719"/>
    <cellStyle name="Обычный 6 5 2 2 4 2" xfId="14167"/>
    <cellStyle name="Обычный 6 5 2 2 5" xfId="9943"/>
    <cellStyle name="Обычный 6 5 2 3" xfId="2199"/>
    <cellStyle name="Обычный 6 5 2 3 2" xfId="6423"/>
    <cellStyle name="Обычный 6 5 2 3 2 2" xfId="14871"/>
    <cellStyle name="Обычный 6 5 2 3 3" xfId="10647"/>
    <cellStyle name="Обычный 6 5 2 4" xfId="3607"/>
    <cellStyle name="Обычный 6 5 2 4 2" xfId="7831"/>
    <cellStyle name="Обычный 6 5 2 4 2 2" xfId="16279"/>
    <cellStyle name="Обычный 6 5 2 4 3" xfId="12055"/>
    <cellStyle name="Обычный 6 5 2 5" xfId="5015"/>
    <cellStyle name="Обычный 6 5 2 5 2" xfId="13463"/>
    <cellStyle name="Обычный 6 5 2 6" xfId="9239"/>
    <cellStyle name="Обычный 6 5 3" xfId="1142"/>
    <cellStyle name="Обычный 6 5 3 2" xfId="2551"/>
    <cellStyle name="Обычный 6 5 3 2 2" xfId="6775"/>
    <cellStyle name="Обычный 6 5 3 2 2 2" xfId="15223"/>
    <cellStyle name="Обычный 6 5 3 2 3" xfId="10999"/>
    <cellStyle name="Обычный 6 5 3 3" xfId="3959"/>
    <cellStyle name="Обычный 6 5 3 3 2" xfId="8183"/>
    <cellStyle name="Обычный 6 5 3 3 2 2" xfId="16631"/>
    <cellStyle name="Обычный 6 5 3 3 3" xfId="12407"/>
    <cellStyle name="Обычный 6 5 3 4" xfId="5367"/>
    <cellStyle name="Обычный 6 5 3 4 2" xfId="13815"/>
    <cellStyle name="Обычный 6 5 3 5" xfId="9591"/>
    <cellStyle name="Обычный 6 5 4" xfId="1847"/>
    <cellStyle name="Обычный 6 5 4 2" xfId="6071"/>
    <cellStyle name="Обычный 6 5 4 2 2" xfId="14519"/>
    <cellStyle name="Обычный 6 5 4 3" xfId="10295"/>
    <cellStyle name="Обычный 6 5 5" xfId="3255"/>
    <cellStyle name="Обычный 6 5 5 2" xfId="7479"/>
    <cellStyle name="Обычный 6 5 5 2 2" xfId="15927"/>
    <cellStyle name="Обычный 6 5 5 3" xfId="11703"/>
    <cellStyle name="Обычный 6 5 6" xfId="4663"/>
    <cellStyle name="Обычный 6 5 6 2" xfId="13111"/>
    <cellStyle name="Обычный 6 5 7" xfId="8887"/>
    <cellStyle name="Обычный 6 6" xfId="748"/>
    <cellStyle name="Обычный 6 6 2" xfId="1479"/>
    <cellStyle name="Обычный 6 6 2 2" xfId="2888"/>
    <cellStyle name="Обычный 6 6 2 2 2" xfId="7112"/>
    <cellStyle name="Обычный 6 6 2 2 2 2" xfId="15560"/>
    <cellStyle name="Обычный 6 6 2 2 3" xfId="11336"/>
    <cellStyle name="Обычный 6 6 2 3" xfId="4296"/>
    <cellStyle name="Обычный 6 6 2 3 2" xfId="8520"/>
    <cellStyle name="Обычный 6 6 2 3 2 2" xfId="16968"/>
    <cellStyle name="Обычный 6 6 2 3 3" xfId="12744"/>
    <cellStyle name="Обычный 6 6 2 4" xfId="5704"/>
    <cellStyle name="Обычный 6 6 2 4 2" xfId="14152"/>
    <cellStyle name="Обычный 6 6 2 5" xfId="9928"/>
    <cellStyle name="Обычный 6 6 3" xfId="2184"/>
    <cellStyle name="Обычный 6 6 3 2" xfId="6408"/>
    <cellStyle name="Обычный 6 6 3 2 2" xfId="14856"/>
    <cellStyle name="Обычный 6 6 3 3" xfId="10632"/>
    <cellStyle name="Обычный 6 6 4" xfId="3592"/>
    <cellStyle name="Обычный 6 6 4 2" xfId="7816"/>
    <cellStyle name="Обычный 6 6 4 2 2" xfId="16264"/>
    <cellStyle name="Обычный 6 6 4 3" xfId="12040"/>
    <cellStyle name="Обычный 6 6 5" xfId="5000"/>
    <cellStyle name="Обычный 6 6 5 2" xfId="13448"/>
    <cellStyle name="Обычный 6 6 6" xfId="9224"/>
    <cellStyle name="Обычный 6 7" xfId="1127"/>
    <cellStyle name="Обычный 6 7 2" xfId="2536"/>
    <cellStyle name="Обычный 6 7 2 2" xfId="6760"/>
    <cellStyle name="Обычный 6 7 2 2 2" xfId="15208"/>
    <cellStyle name="Обычный 6 7 2 3" xfId="10984"/>
    <cellStyle name="Обычный 6 7 3" xfId="3944"/>
    <cellStyle name="Обычный 6 7 3 2" xfId="8168"/>
    <cellStyle name="Обычный 6 7 3 2 2" xfId="16616"/>
    <cellStyle name="Обычный 6 7 3 3" xfId="12392"/>
    <cellStyle name="Обычный 6 7 4" xfId="5352"/>
    <cellStyle name="Обычный 6 7 4 2" xfId="13800"/>
    <cellStyle name="Обычный 6 7 5" xfId="9576"/>
    <cellStyle name="Обычный 6 8" xfId="1832"/>
    <cellStyle name="Обычный 6 8 2" xfId="6056"/>
    <cellStyle name="Обычный 6 8 2 2" xfId="14504"/>
    <cellStyle name="Обычный 6 8 3" xfId="10280"/>
    <cellStyle name="Обычный 6 9" xfId="3240"/>
    <cellStyle name="Обычный 6 9 2" xfId="7464"/>
    <cellStyle name="Обычный 6 9 2 2" xfId="15912"/>
    <cellStyle name="Обычный 6 9 3" xfId="11688"/>
    <cellStyle name="Обычный 6_Отчет за 2015 год" xfId="367"/>
    <cellStyle name="Обычный 7" xfId="368"/>
    <cellStyle name="Обычный 7 10" xfId="8888"/>
    <cellStyle name="Обычный 7 2" xfId="369"/>
    <cellStyle name="Обычный 7 2 2" xfId="370"/>
    <cellStyle name="Обычный 7 2 2 2" xfId="371"/>
    <cellStyle name="Обычный 7 2 2 2 2" xfId="767"/>
    <cellStyle name="Обычный 7 2 2 2 2 2" xfId="1498"/>
    <cellStyle name="Обычный 7 2 2 2 2 2 2" xfId="2907"/>
    <cellStyle name="Обычный 7 2 2 2 2 2 2 2" xfId="7131"/>
    <cellStyle name="Обычный 7 2 2 2 2 2 2 2 2" xfId="15579"/>
    <cellStyle name="Обычный 7 2 2 2 2 2 2 3" xfId="11355"/>
    <cellStyle name="Обычный 7 2 2 2 2 2 3" xfId="4315"/>
    <cellStyle name="Обычный 7 2 2 2 2 2 3 2" xfId="8539"/>
    <cellStyle name="Обычный 7 2 2 2 2 2 3 2 2" xfId="16987"/>
    <cellStyle name="Обычный 7 2 2 2 2 2 3 3" xfId="12763"/>
    <cellStyle name="Обычный 7 2 2 2 2 2 4" xfId="5723"/>
    <cellStyle name="Обычный 7 2 2 2 2 2 4 2" xfId="14171"/>
    <cellStyle name="Обычный 7 2 2 2 2 2 5" xfId="9947"/>
    <cellStyle name="Обычный 7 2 2 2 2 3" xfId="2203"/>
    <cellStyle name="Обычный 7 2 2 2 2 3 2" xfId="6427"/>
    <cellStyle name="Обычный 7 2 2 2 2 3 2 2" xfId="14875"/>
    <cellStyle name="Обычный 7 2 2 2 2 3 3" xfId="10651"/>
    <cellStyle name="Обычный 7 2 2 2 2 4" xfId="3611"/>
    <cellStyle name="Обычный 7 2 2 2 2 4 2" xfId="7835"/>
    <cellStyle name="Обычный 7 2 2 2 2 4 2 2" xfId="16283"/>
    <cellStyle name="Обычный 7 2 2 2 2 4 3" xfId="12059"/>
    <cellStyle name="Обычный 7 2 2 2 2 5" xfId="5019"/>
    <cellStyle name="Обычный 7 2 2 2 2 5 2" xfId="13467"/>
    <cellStyle name="Обычный 7 2 2 2 2 6" xfId="9243"/>
    <cellStyle name="Обычный 7 2 2 2 3" xfId="1146"/>
    <cellStyle name="Обычный 7 2 2 2 3 2" xfId="2555"/>
    <cellStyle name="Обычный 7 2 2 2 3 2 2" xfId="6779"/>
    <cellStyle name="Обычный 7 2 2 2 3 2 2 2" xfId="15227"/>
    <cellStyle name="Обычный 7 2 2 2 3 2 3" xfId="11003"/>
    <cellStyle name="Обычный 7 2 2 2 3 3" xfId="3963"/>
    <cellStyle name="Обычный 7 2 2 2 3 3 2" xfId="8187"/>
    <cellStyle name="Обычный 7 2 2 2 3 3 2 2" xfId="16635"/>
    <cellStyle name="Обычный 7 2 2 2 3 3 3" xfId="12411"/>
    <cellStyle name="Обычный 7 2 2 2 3 4" xfId="5371"/>
    <cellStyle name="Обычный 7 2 2 2 3 4 2" xfId="13819"/>
    <cellStyle name="Обычный 7 2 2 2 3 5" xfId="9595"/>
    <cellStyle name="Обычный 7 2 2 2 4" xfId="1851"/>
    <cellStyle name="Обычный 7 2 2 2 4 2" xfId="6075"/>
    <cellStyle name="Обычный 7 2 2 2 4 2 2" xfId="14523"/>
    <cellStyle name="Обычный 7 2 2 2 4 3" xfId="10299"/>
    <cellStyle name="Обычный 7 2 2 2 5" xfId="3259"/>
    <cellStyle name="Обычный 7 2 2 2 5 2" xfId="7483"/>
    <cellStyle name="Обычный 7 2 2 2 5 2 2" xfId="15931"/>
    <cellStyle name="Обычный 7 2 2 2 5 3" xfId="11707"/>
    <cellStyle name="Обычный 7 2 2 2 6" xfId="4667"/>
    <cellStyle name="Обычный 7 2 2 2 6 2" xfId="13115"/>
    <cellStyle name="Обычный 7 2 2 2 7" xfId="8891"/>
    <cellStyle name="Обычный 7 2 2 3" xfId="766"/>
    <cellStyle name="Обычный 7 2 2 3 2" xfId="1497"/>
    <cellStyle name="Обычный 7 2 2 3 2 2" xfId="2906"/>
    <cellStyle name="Обычный 7 2 2 3 2 2 2" xfId="7130"/>
    <cellStyle name="Обычный 7 2 2 3 2 2 2 2" xfId="15578"/>
    <cellStyle name="Обычный 7 2 2 3 2 2 3" xfId="11354"/>
    <cellStyle name="Обычный 7 2 2 3 2 3" xfId="4314"/>
    <cellStyle name="Обычный 7 2 2 3 2 3 2" xfId="8538"/>
    <cellStyle name="Обычный 7 2 2 3 2 3 2 2" xfId="16986"/>
    <cellStyle name="Обычный 7 2 2 3 2 3 3" xfId="12762"/>
    <cellStyle name="Обычный 7 2 2 3 2 4" xfId="5722"/>
    <cellStyle name="Обычный 7 2 2 3 2 4 2" xfId="14170"/>
    <cellStyle name="Обычный 7 2 2 3 2 5" xfId="9946"/>
    <cellStyle name="Обычный 7 2 2 3 3" xfId="2202"/>
    <cellStyle name="Обычный 7 2 2 3 3 2" xfId="6426"/>
    <cellStyle name="Обычный 7 2 2 3 3 2 2" xfId="14874"/>
    <cellStyle name="Обычный 7 2 2 3 3 3" xfId="10650"/>
    <cellStyle name="Обычный 7 2 2 3 4" xfId="3610"/>
    <cellStyle name="Обычный 7 2 2 3 4 2" xfId="7834"/>
    <cellStyle name="Обычный 7 2 2 3 4 2 2" xfId="16282"/>
    <cellStyle name="Обычный 7 2 2 3 4 3" xfId="12058"/>
    <cellStyle name="Обычный 7 2 2 3 5" xfId="5018"/>
    <cellStyle name="Обычный 7 2 2 3 5 2" xfId="13466"/>
    <cellStyle name="Обычный 7 2 2 3 6" xfId="9242"/>
    <cellStyle name="Обычный 7 2 2 4" xfId="1145"/>
    <cellStyle name="Обычный 7 2 2 4 2" xfId="2554"/>
    <cellStyle name="Обычный 7 2 2 4 2 2" xfId="6778"/>
    <cellStyle name="Обычный 7 2 2 4 2 2 2" xfId="15226"/>
    <cellStyle name="Обычный 7 2 2 4 2 3" xfId="11002"/>
    <cellStyle name="Обычный 7 2 2 4 3" xfId="3962"/>
    <cellStyle name="Обычный 7 2 2 4 3 2" xfId="8186"/>
    <cellStyle name="Обычный 7 2 2 4 3 2 2" xfId="16634"/>
    <cellStyle name="Обычный 7 2 2 4 3 3" xfId="12410"/>
    <cellStyle name="Обычный 7 2 2 4 4" xfId="5370"/>
    <cellStyle name="Обычный 7 2 2 4 4 2" xfId="13818"/>
    <cellStyle name="Обычный 7 2 2 4 5" xfId="9594"/>
    <cellStyle name="Обычный 7 2 2 5" xfId="1850"/>
    <cellStyle name="Обычный 7 2 2 5 2" xfId="6074"/>
    <cellStyle name="Обычный 7 2 2 5 2 2" xfId="14522"/>
    <cellStyle name="Обычный 7 2 2 5 3" xfId="10298"/>
    <cellStyle name="Обычный 7 2 2 6" xfId="3258"/>
    <cellStyle name="Обычный 7 2 2 6 2" xfId="7482"/>
    <cellStyle name="Обычный 7 2 2 6 2 2" xfId="15930"/>
    <cellStyle name="Обычный 7 2 2 6 3" xfId="11706"/>
    <cellStyle name="Обычный 7 2 2 7" xfId="4666"/>
    <cellStyle name="Обычный 7 2 2 7 2" xfId="13114"/>
    <cellStyle name="Обычный 7 2 2 8" xfId="8890"/>
    <cellStyle name="Обычный 7 2 3" xfId="372"/>
    <cellStyle name="Обычный 7 2 3 2" xfId="768"/>
    <cellStyle name="Обычный 7 2 3 2 2" xfId="1499"/>
    <cellStyle name="Обычный 7 2 3 2 2 2" xfId="2908"/>
    <cellStyle name="Обычный 7 2 3 2 2 2 2" xfId="7132"/>
    <cellStyle name="Обычный 7 2 3 2 2 2 2 2" xfId="15580"/>
    <cellStyle name="Обычный 7 2 3 2 2 2 3" xfId="11356"/>
    <cellStyle name="Обычный 7 2 3 2 2 3" xfId="4316"/>
    <cellStyle name="Обычный 7 2 3 2 2 3 2" xfId="8540"/>
    <cellStyle name="Обычный 7 2 3 2 2 3 2 2" xfId="16988"/>
    <cellStyle name="Обычный 7 2 3 2 2 3 3" xfId="12764"/>
    <cellStyle name="Обычный 7 2 3 2 2 4" xfId="5724"/>
    <cellStyle name="Обычный 7 2 3 2 2 4 2" xfId="14172"/>
    <cellStyle name="Обычный 7 2 3 2 2 5" xfId="9948"/>
    <cellStyle name="Обычный 7 2 3 2 3" xfId="2204"/>
    <cellStyle name="Обычный 7 2 3 2 3 2" xfId="6428"/>
    <cellStyle name="Обычный 7 2 3 2 3 2 2" xfId="14876"/>
    <cellStyle name="Обычный 7 2 3 2 3 3" xfId="10652"/>
    <cellStyle name="Обычный 7 2 3 2 4" xfId="3612"/>
    <cellStyle name="Обычный 7 2 3 2 4 2" xfId="7836"/>
    <cellStyle name="Обычный 7 2 3 2 4 2 2" xfId="16284"/>
    <cellStyle name="Обычный 7 2 3 2 4 3" xfId="12060"/>
    <cellStyle name="Обычный 7 2 3 2 5" xfId="5020"/>
    <cellStyle name="Обычный 7 2 3 2 5 2" xfId="13468"/>
    <cellStyle name="Обычный 7 2 3 2 6" xfId="9244"/>
    <cellStyle name="Обычный 7 2 3 3" xfId="1147"/>
    <cellStyle name="Обычный 7 2 3 3 2" xfId="2556"/>
    <cellStyle name="Обычный 7 2 3 3 2 2" xfId="6780"/>
    <cellStyle name="Обычный 7 2 3 3 2 2 2" xfId="15228"/>
    <cellStyle name="Обычный 7 2 3 3 2 3" xfId="11004"/>
    <cellStyle name="Обычный 7 2 3 3 3" xfId="3964"/>
    <cellStyle name="Обычный 7 2 3 3 3 2" xfId="8188"/>
    <cellStyle name="Обычный 7 2 3 3 3 2 2" xfId="16636"/>
    <cellStyle name="Обычный 7 2 3 3 3 3" xfId="12412"/>
    <cellStyle name="Обычный 7 2 3 3 4" xfId="5372"/>
    <cellStyle name="Обычный 7 2 3 3 4 2" xfId="13820"/>
    <cellStyle name="Обычный 7 2 3 3 5" xfId="9596"/>
    <cellStyle name="Обычный 7 2 3 4" xfId="1852"/>
    <cellStyle name="Обычный 7 2 3 4 2" xfId="6076"/>
    <cellStyle name="Обычный 7 2 3 4 2 2" xfId="14524"/>
    <cellStyle name="Обычный 7 2 3 4 3" xfId="10300"/>
    <cellStyle name="Обычный 7 2 3 5" xfId="3260"/>
    <cellStyle name="Обычный 7 2 3 5 2" xfId="7484"/>
    <cellStyle name="Обычный 7 2 3 5 2 2" xfId="15932"/>
    <cellStyle name="Обычный 7 2 3 5 3" xfId="11708"/>
    <cellStyle name="Обычный 7 2 3 6" xfId="4668"/>
    <cellStyle name="Обычный 7 2 3 6 2" xfId="13116"/>
    <cellStyle name="Обычный 7 2 3 7" xfId="8892"/>
    <cellStyle name="Обычный 7 2 4" xfId="765"/>
    <cellStyle name="Обычный 7 2 4 2" xfId="1496"/>
    <cellStyle name="Обычный 7 2 4 2 2" xfId="2905"/>
    <cellStyle name="Обычный 7 2 4 2 2 2" xfId="7129"/>
    <cellStyle name="Обычный 7 2 4 2 2 2 2" xfId="15577"/>
    <cellStyle name="Обычный 7 2 4 2 2 3" xfId="11353"/>
    <cellStyle name="Обычный 7 2 4 2 3" xfId="4313"/>
    <cellStyle name="Обычный 7 2 4 2 3 2" xfId="8537"/>
    <cellStyle name="Обычный 7 2 4 2 3 2 2" xfId="16985"/>
    <cellStyle name="Обычный 7 2 4 2 3 3" xfId="12761"/>
    <cellStyle name="Обычный 7 2 4 2 4" xfId="5721"/>
    <cellStyle name="Обычный 7 2 4 2 4 2" xfId="14169"/>
    <cellStyle name="Обычный 7 2 4 2 5" xfId="9945"/>
    <cellStyle name="Обычный 7 2 4 3" xfId="2201"/>
    <cellStyle name="Обычный 7 2 4 3 2" xfId="6425"/>
    <cellStyle name="Обычный 7 2 4 3 2 2" xfId="14873"/>
    <cellStyle name="Обычный 7 2 4 3 3" xfId="10649"/>
    <cellStyle name="Обычный 7 2 4 4" xfId="3609"/>
    <cellStyle name="Обычный 7 2 4 4 2" xfId="7833"/>
    <cellStyle name="Обычный 7 2 4 4 2 2" xfId="16281"/>
    <cellStyle name="Обычный 7 2 4 4 3" xfId="12057"/>
    <cellStyle name="Обычный 7 2 4 5" xfId="5017"/>
    <cellStyle name="Обычный 7 2 4 5 2" xfId="13465"/>
    <cellStyle name="Обычный 7 2 4 6" xfId="9241"/>
    <cellStyle name="Обычный 7 2 5" xfId="1144"/>
    <cellStyle name="Обычный 7 2 5 2" xfId="2553"/>
    <cellStyle name="Обычный 7 2 5 2 2" xfId="6777"/>
    <cellStyle name="Обычный 7 2 5 2 2 2" xfId="15225"/>
    <cellStyle name="Обычный 7 2 5 2 3" xfId="11001"/>
    <cellStyle name="Обычный 7 2 5 3" xfId="3961"/>
    <cellStyle name="Обычный 7 2 5 3 2" xfId="8185"/>
    <cellStyle name="Обычный 7 2 5 3 2 2" xfId="16633"/>
    <cellStyle name="Обычный 7 2 5 3 3" xfId="12409"/>
    <cellStyle name="Обычный 7 2 5 4" xfId="5369"/>
    <cellStyle name="Обычный 7 2 5 4 2" xfId="13817"/>
    <cellStyle name="Обычный 7 2 5 5" xfId="9593"/>
    <cellStyle name="Обычный 7 2 6" xfId="1849"/>
    <cellStyle name="Обычный 7 2 6 2" xfId="6073"/>
    <cellStyle name="Обычный 7 2 6 2 2" xfId="14521"/>
    <cellStyle name="Обычный 7 2 6 3" xfId="10297"/>
    <cellStyle name="Обычный 7 2 7" xfId="3257"/>
    <cellStyle name="Обычный 7 2 7 2" xfId="7481"/>
    <cellStyle name="Обычный 7 2 7 2 2" xfId="15929"/>
    <cellStyle name="Обычный 7 2 7 3" xfId="11705"/>
    <cellStyle name="Обычный 7 2 8" xfId="4665"/>
    <cellStyle name="Обычный 7 2 8 2" xfId="13113"/>
    <cellStyle name="Обычный 7 2 9" xfId="8889"/>
    <cellStyle name="Обычный 7 3" xfId="373"/>
    <cellStyle name="Обычный 7 3 2" xfId="374"/>
    <cellStyle name="Обычный 7 3 2 2" xfId="770"/>
    <cellStyle name="Обычный 7 3 2 2 2" xfId="1501"/>
    <cellStyle name="Обычный 7 3 2 2 2 2" xfId="2910"/>
    <cellStyle name="Обычный 7 3 2 2 2 2 2" xfId="7134"/>
    <cellStyle name="Обычный 7 3 2 2 2 2 2 2" xfId="15582"/>
    <cellStyle name="Обычный 7 3 2 2 2 2 3" xfId="11358"/>
    <cellStyle name="Обычный 7 3 2 2 2 3" xfId="4318"/>
    <cellStyle name="Обычный 7 3 2 2 2 3 2" xfId="8542"/>
    <cellStyle name="Обычный 7 3 2 2 2 3 2 2" xfId="16990"/>
    <cellStyle name="Обычный 7 3 2 2 2 3 3" xfId="12766"/>
    <cellStyle name="Обычный 7 3 2 2 2 4" xfId="5726"/>
    <cellStyle name="Обычный 7 3 2 2 2 4 2" xfId="14174"/>
    <cellStyle name="Обычный 7 3 2 2 2 5" xfId="9950"/>
    <cellStyle name="Обычный 7 3 2 2 3" xfId="2206"/>
    <cellStyle name="Обычный 7 3 2 2 3 2" xfId="6430"/>
    <cellStyle name="Обычный 7 3 2 2 3 2 2" xfId="14878"/>
    <cellStyle name="Обычный 7 3 2 2 3 3" xfId="10654"/>
    <cellStyle name="Обычный 7 3 2 2 4" xfId="3614"/>
    <cellStyle name="Обычный 7 3 2 2 4 2" xfId="7838"/>
    <cellStyle name="Обычный 7 3 2 2 4 2 2" xfId="16286"/>
    <cellStyle name="Обычный 7 3 2 2 4 3" xfId="12062"/>
    <cellStyle name="Обычный 7 3 2 2 5" xfId="5022"/>
    <cellStyle name="Обычный 7 3 2 2 5 2" xfId="13470"/>
    <cellStyle name="Обычный 7 3 2 2 6" xfId="9246"/>
    <cellStyle name="Обычный 7 3 2 3" xfId="1149"/>
    <cellStyle name="Обычный 7 3 2 3 2" xfId="2558"/>
    <cellStyle name="Обычный 7 3 2 3 2 2" xfId="6782"/>
    <cellStyle name="Обычный 7 3 2 3 2 2 2" xfId="15230"/>
    <cellStyle name="Обычный 7 3 2 3 2 3" xfId="11006"/>
    <cellStyle name="Обычный 7 3 2 3 3" xfId="3966"/>
    <cellStyle name="Обычный 7 3 2 3 3 2" xfId="8190"/>
    <cellStyle name="Обычный 7 3 2 3 3 2 2" xfId="16638"/>
    <cellStyle name="Обычный 7 3 2 3 3 3" xfId="12414"/>
    <cellStyle name="Обычный 7 3 2 3 4" xfId="5374"/>
    <cellStyle name="Обычный 7 3 2 3 4 2" xfId="13822"/>
    <cellStyle name="Обычный 7 3 2 3 5" xfId="9598"/>
    <cellStyle name="Обычный 7 3 2 4" xfId="1854"/>
    <cellStyle name="Обычный 7 3 2 4 2" xfId="6078"/>
    <cellStyle name="Обычный 7 3 2 4 2 2" xfId="14526"/>
    <cellStyle name="Обычный 7 3 2 4 3" xfId="10302"/>
    <cellStyle name="Обычный 7 3 2 5" xfId="3262"/>
    <cellStyle name="Обычный 7 3 2 5 2" xfId="7486"/>
    <cellStyle name="Обычный 7 3 2 5 2 2" xfId="15934"/>
    <cellStyle name="Обычный 7 3 2 5 3" xfId="11710"/>
    <cellStyle name="Обычный 7 3 2 6" xfId="4670"/>
    <cellStyle name="Обычный 7 3 2 6 2" xfId="13118"/>
    <cellStyle name="Обычный 7 3 2 7" xfId="8894"/>
    <cellStyle name="Обычный 7 3 3" xfId="769"/>
    <cellStyle name="Обычный 7 3 3 2" xfId="1500"/>
    <cellStyle name="Обычный 7 3 3 2 2" xfId="2909"/>
    <cellStyle name="Обычный 7 3 3 2 2 2" xfId="7133"/>
    <cellStyle name="Обычный 7 3 3 2 2 2 2" xfId="15581"/>
    <cellStyle name="Обычный 7 3 3 2 2 3" xfId="11357"/>
    <cellStyle name="Обычный 7 3 3 2 3" xfId="4317"/>
    <cellStyle name="Обычный 7 3 3 2 3 2" xfId="8541"/>
    <cellStyle name="Обычный 7 3 3 2 3 2 2" xfId="16989"/>
    <cellStyle name="Обычный 7 3 3 2 3 3" xfId="12765"/>
    <cellStyle name="Обычный 7 3 3 2 4" xfId="5725"/>
    <cellStyle name="Обычный 7 3 3 2 4 2" xfId="14173"/>
    <cellStyle name="Обычный 7 3 3 2 5" xfId="9949"/>
    <cellStyle name="Обычный 7 3 3 3" xfId="2205"/>
    <cellStyle name="Обычный 7 3 3 3 2" xfId="6429"/>
    <cellStyle name="Обычный 7 3 3 3 2 2" xfId="14877"/>
    <cellStyle name="Обычный 7 3 3 3 3" xfId="10653"/>
    <cellStyle name="Обычный 7 3 3 4" xfId="3613"/>
    <cellStyle name="Обычный 7 3 3 4 2" xfId="7837"/>
    <cellStyle name="Обычный 7 3 3 4 2 2" xfId="16285"/>
    <cellStyle name="Обычный 7 3 3 4 3" xfId="12061"/>
    <cellStyle name="Обычный 7 3 3 5" xfId="5021"/>
    <cellStyle name="Обычный 7 3 3 5 2" xfId="13469"/>
    <cellStyle name="Обычный 7 3 3 6" xfId="9245"/>
    <cellStyle name="Обычный 7 3 4" xfId="1148"/>
    <cellStyle name="Обычный 7 3 4 2" xfId="2557"/>
    <cellStyle name="Обычный 7 3 4 2 2" xfId="6781"/>
    <cellStyle name="Обычный 7 3 4 2 2 2" xfId="15229"/>
    <cellStyle name="Обычный 7 3 4 2 3" xfId="11005"/>
    <cellStyle name="Обычный 7 3 4 3" xfId="3965"/>
    <cellStyle name="Обычный 7 3 4 3 2" xfId="8189"/>
    <cellStyle name="Обычный 7 3 4 3 2 2" xfId="16637"/>
    <cellStyle name="Обычный 7 3 4 3 3" xfId="12413"/>
    <cellStyle name="Обычный 7 3 4 4" xfId="5373"/>
    <cellStyle name="Обычный 7 3 4 4 2" xfId="13821"/>
    <cellStyle name="Обычный 7 3 4 5" xfId="9597"/>
    <cellStyle name="Обычный 7 3 5" xfId="1853"/>
    <cellStyle name="Обычный 7 3 5 2" xfId="6077"/>
    <cellStyle name="Обычный 7 3 5 2 2" xfId="14525"/>
    <cellStyle name="Обычный 7 3 5 3" xfId="10301"/>
    <cellStyle name="Обычный 7 3 6" xfId="3261"/>
    <cellStyle name="Обычный 7 3 6 2" xfId="7485"/>
    <cellStyle name="Обычный 7 3 6 2 2" xfId="15933"/>
    <cellStyle name="Обычный 7 3 6 3" xfId="11709"/>
    <cellStyle name="Обычный 7 3 7" xfId="4669"/>
    <cellStyle name="Обычный 7 3 7 2" xfId="13117"/>
    <cellStyle name="Обычный 7 3 8" xfId="8893"/>
    <cellStyle name="Обычный 7 4" xfId="375"/>
    <cellStyle name="Обычный 7 4 2" xfId="771"/>
    <cellStyle name="Обычный 7 4 2 2" xfId="1502"/>
    <cellStyle name="Обычный 7 4 2 2 2" xfId="2911"/>
    <cellStyle name="Обычный 7 4 2 2 2 2" xfId="7135"/>
    <cellStyle name="Обычный 7 4 2 2 2 2 2" xfId="15583"/>
    <cellStyle name="Обычный 7 4 2 2 2 3" xfId="11359"/>
    <cellStyle name="Обычный 7 4 2 2 3" xfId="4319"/>
    <cellStyle name="Обычный 7 4 2 2 3 2" xfId="8543"/>
    <cellStyle name="Обычный 7 4 2 2 3 2 2" xfId="16991"/>
    <cellStyle name="Обычный 7 4 2 2 3 3" xfId="12767"/>
    <cellStyle name="Обычный 7 4 2 2 4" xfId="5727"/>
    <cellStyle name="Обычный 7 4 2 2 4 2" xfId="14175"/>
    <cellStyle name="Обычный 7 4 2 2 5" xfId="9951"/>
    <cellStyle name="Обычный 7 4 2 3" xfId="2207"/>
    <cellStyle name="Обычный 7 4 2 3 2" xfId="6431"/>
    <cellStyle name="Обычный 7 4 2 3 2 2" xfId="14879"/>
    <cellStyle name="Обычный 7 4 2 3 3" xfId="10655"/>
    <cellStyle name="Обычный 7 4 2 4" xfId="3615"/>
    <cellStyle name="Обычный 7 4 2 4 2" xfId="7839"/>
    <cellStyle name="Обычный 7 4 2 4 2 2" xfId="16287"/>
    <cellStyle name="Обычный 7 4 2 4 3" xfId="12063"/>
    <cellStyle name="Обычный 7 4 2 5" xfId="5023"/>
    <cellStyle name="Обычный 7 4 2 5 2" xfId="13471"/>
    <cellStyle name="Обычный 7 4 2 6" xfId="9247"/>
    <cellStyle name="Обычный 7 4 3" xfId="1150"/>
    <cellStyle name="Обычный 7 4 3 2" xfId="2559"/>
    <cellStyle name="Обычный 7 4 3 2 2" xfId="6783"/>
    <cellStyle name="Обычный 7 4 3 2 2 2" xfId="15231"/>
    <cellStyle name="Обычный 7 4 3 2 3" xfId="11007"/>
    <cellStyle name="Обычный 7 4 3 3" xfId="3967"/>
    <cellStyle name="Обычный 7 4 3 3 2" xfId="8191"/>
    <cellStyle name="Обычный 7 4 3 3 2 2" xfId="16639"/>
    <cellStyle name="Обычный 7 4 3 3 3" xfId="12415"/>
    <cellStyle name="Обычный 7 4 3 4" xfId="5375"/>
    <cellStyle name="Обычный 7 4 3 4 2" xfId="13823"/>
    <cellStyle name="Обычный 7 4 3 5" xfId="9599"/>
    <cellStyle name="Обычный 7 4 4" xfId="1855"/>
    <cellStyle name="Обычный 7 4 4 2" xfId="6079"/>
    <cellStyle name="Обычный 7 4 4 2 2" xfId="14527"/>
    <cellStyle name="Обычный 7 4 4 3" xfId="10303"/>
    <cellStyle name="Обычный 7 4 5" xfId="3263"/>
    <cellStyle name="Обычный 7 4 5 2" xfId="7487"/>
    <cellStyle name="Обычный 7 4 5 2 2" xfId="15935"/>
    <cellStyle name="Обычный 7 4 5 3" xfId="11711"/>
    <cellStyle name="Обычный 7 4 6" xfId="4671"/>
    <cellStyle name="Обычный 7 4 6 2" xfId="13119"/>
    <cellStyle name="Обычный 7 4 7" xfId="8895"/>
    <cellStyle name="Обычный 7 5" xfId="764"/>
    <cellStyle name="Обычный 7 5 2" xfId="1495"/>
    <cellStyle name="Обычный 7 5 2 2" xfId="2904"/>
    <cellStyle name="Обычный 7 5 2 2 2" xfId="7128"/>
    <cellStyle name="Обычный 7 5 2 2 2 2" xfId="15576"/>
    <cellStyle name="Обычный 7 5 2 2 3" xfId="11352"/>
    <cellStyle name="Обычный 7 5 2 3" xfId="4312"/>
    <cellStyle name="Обычный 7 5 2 3 2" xfId="8536"/>
    <cellStyle name="Обычный 7 5 2 3 2 2" xfId="16984"/>
    <cellStyle name="Обычный 7 5 2 3 3" xfId="12760"/>
    <cellStyle name="Обычный 7 5 2 4" xfId="5720"/>
    <cellStyle name="Обычный 7 5 2 4 2" xfId="14168"/>
    <cellStyle name="Обычный 7 5 2 5" xfId="9944"/>
    <cellStyle name="Обычный 7 5 3" xfId="2200"/>
    <cellStyle name="Обычный 7 5 3 2" xfId="6424"/>
    <cellStyle name="Обычный 7 5 3 2 2" xfId="14872"/>
    <cellStyle name="Обычный 7 5 3 3" xfId="10648"/>
    <cellStyle name="Обычный 7 5 4" xfId="3608"/>
    <cellStyle name="Обычный 7 5 4 2" xfId="7832"/>
    <cellStyle name="Обычный 7 5 4 2 2" xfId="16280"/>
    <cellStyle name="Обычный 7 5 4 3" xfId="12056"/>
    <cellStyle name="Обычный 7 5 5" xfId="5016"/>
    <cellStyle name="Обычный 7 5 5 2" xfId="13464"/>
    <cellStyle name="Обычный 7 5 6" xfId="9240"/>
    <cellStyle name="Обычный 7 6" xfId="1143"/>
    <cellStyle name="Обычный 7 6 2" xfId="2552"/>
    <cellStyle name="Обычный 7 6 2 2" xfId="6776"/>
    <cellStyle name="Обычный 7 6 2 2 2" xfId="15224"/>
    <cellStyle name="Обычный 7 6 2 3" xfId="11000"/>
    <cellStyle name="Обычный 7 6 3" xfId="3960"/>
    <cellStyle name="Обычный 7 6 3 2" xfId="8184"/>
    <cellStyle name="Обычный 7 6 3 2 2" xfId="16632"/>
    <cellStyle name="Обычный 7 6 3 3" xfId="12408"/>
    <cellStyle name="Обычный 7 6 4" xfId="5368"/>
    <cellStyle name="Обычный 7 6 4 2" xfId="13816"/>
    <cellStyle name="Обычный 7 6 5" xfId="9592"/>
    <cellStyle name="Обычный 7 7" xfId="1848"/>
    <cellStyle name="Обычный 7 7 2" xfId="6072"/>
    <cellStyle name="Обычный 7 7 2 2" xfId="14520"/>
    <cellStyle name="Обычный 7 7 3" xfId="10296"/>
    <cellStyle name="Обычный 7 8" xfId="3256"/>
    <cellStyle name="Обычный 7 8 2" xfId="7480"/>
    <cellStyle name="Обычный 7 8 2 2" xfId="15928"/>
    <cellStyle name="Обычный 7 8 3" xfId="11704"/>
    <cellStyle name="Обычный 7 9" xfId="4664"/>
    <cellStyle name="Обычный 7 9 2" xfId="13112"/>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view="pageBreakPreview" topLeftCell="D1" zoomScale="70" zoomScaleNormal="70" zoomScaleSheetLayoutView="70" workbookViewId="0">
      <pane ySplit="6" topLeftCell="A150" activePane="bottomLeft" state="frozen"/>
      <selection pane="bottomLeft" activeCell="M161" sqref="M161"/>
    </sheetView>
  </sheetViews>
  <sheetFormatPr defaultColWidth="9.140625" defaultRowHeight="15" x14ac:dyDescent="0.25"/>
  <cols>
    <col min="1" max="1" width="6.42578125" style="707" customWidth="1"/>
    <col min="2" max="2" width="34.5703125" style="707" customWidth="1"/>
    <col min="3" max="3" width="19.5703125" style="668" customWidth="1"/>
    <col min="4" max="4" width="18.28515625" style="679" customWidth="1"/>
    <col min="5" max="5" width="18.42578125" style="590" customWidth="1"/>
    <col min="6" max="6" width="5.5703125" style="590" customWidth="1"/>
    <col min="7" max="7" width="5.85546875" style="678" customWidth="1"/>
    <col min="8" max="8" width="18.28515625" style="650" customWidth="1"/>
    <col min="9" max="9" width="19.28515625" style="707" customWidth="1"/>
    <col min="10" max="10" width="4.85546875" style="707" customWidth="1"/>
    <col min="11" max="11" width="5" style="707" customWidth="1"/>
    <col min="12" max="12" width="18.5703125" style="681" customWidth="1"/>
    <col min="13" max="13" width="18.85546875" style="590" customWidth="1"/>
    <col min="14" max="14" width="4.7109375" style="590" customWidth="1"/>
    <col min="15" max="15" width="6.28515625" style="678" customWidth="1"/>
    <col min="16" max="16" width="14.28515625" style="707" customWidth="1"/>
    <col min="17" max="17" width="17" style="380" customWidth="1"/>
    <col min="18" max="18" width="18.140625" style="380" customWidth="1"/>
    <col min="19" max="19" width="29.7109375" style="380" customWidth="1"/>
    <col min="20" max="20" width="23" style="707" customWidth="1"/>
    <col min="21" max="21" width="17.28515625" style="707" bestFit="1" customWidth="1"/>
    <col min="22" max="22" width="15.140625" style="707" bestFit="1" customWidth="1"/>
    <col min="23" max="23" width="10.42578125" style="707" bestFit="1" customWidth="1"/>
    <col min="24" max="24" width="11.5703125" style="707" bestFit="1" customWidth="1"/>
    <col min="25" max="16384" width="9.140625" style="707"/>
  </cols>
  <sheetData>
    <row r="1" spans="1:22" x14ac:dyDescent="0.25">
      <c r="D1" s="669"/>
      <c r="G1" s="590"/>
      <c r="L1" s="590"/>
      <c r="M1" s="610" t="s">
        <v>148</v>
      </c>
      <c r="O1" s="590"/>
    </row>
    <row r="2" spans="1:22" ht="18.75" x14ac:dyDescent="0.3">
      <c r="A2" s="911" t="s">
        <v>434</v>
      </c>
      <c r="B2" s="911"/>
      <c r="C2" s="911"/>
      <c r="D2" s="911"/>
      <c r="E2" s="911"/>
      <c r="F2" s="911"/>
      <c r="G2" s="911"/>
      <c r="H2" s="911"/>
      <c r="I2" s="911"/>
      <c r="J2" s="911"/>
      <c r="K2" s="911"/>
      <c r="L2" s="911"/>
      <c r="M2" s="911"/>
      <c r="N2" s="911"/>
      <c r="O2" s="911"/>
      <c r="P2" s="911"/>
    </row>
    <row r="3" spans="1:22" ht="18.75" x14ac:dyDescent="0.3">
      <c r="A3" s="911" t="s">
        <v>435</v>
      </c>
      <c r="B3" s="911"/>
      <c r="C3" s="911"/>
      <c r="D3" s="911"/>
      <c r="E3" s="911"/>
      <c r="F3" s="911"/>
      <c r="G3" s="911"/>
      <c r="H3" s="911"/>
      <c r="I3" s="911"/>
      <c r="J3" s="911"/>
      <c r="K3" s="911"/>
      <c r="L3" s="911"/>
      <c r="M3" s="911"/>
      <c r="N3" s="911"/>
      <c r="O3" s="911"/>
      <c r="P3" s="911"/>
    </row>
    <row r="4" spans="1:22" ht="7.5" customHeight="1" x14ac:dyDescent="0.3">
      <c r="A4" s="358"/>
      <c r="B4" s="358"/>
      <c r="C4" s="568"/>
      <c r="D4" s="605"/>
      <c r="E4" s="606"/>
      <c r="F4" s="606"/>
      <c r="G4" s="606"/>
      <c r="H4" s="416"/>
      <c r="I4" s="358"/>
      <c r="J4" s="358"/>
      <c r="K4" s="358"/>
      <c r="L4" s="606"/>
      <c r="M4" s="606"/>
      <c r="N4" s="606"/>
      <c r="O4" s="922"/>
      <c r="P4" s="922"/>
    </row>
    <row r="5" spans="1:22" s="341" customFormat="1" ht="42" customHeight="1" x14ac:dyDescent="0.2">
      <c r="A5" s="917" t="s">
        <v>230</v>
      </c>
      <c r="B5" s="917" t="s">
        <v>231</v>
      </c>
      <c r="C5" s="923" t="s">
        <v>232</v>
      </c>
      <c r="D5" s="925" t="s">
        <v>143</v>
      </c>
      <c r="E5" s="920"/>
      <c r="F5" s="920"/>
      <c r="G5" s="926"/>
      <c r="H5" s="919" t="s">
        <v>144</v>
      </c>
      <c r="I5" s="920"/>
      <c r="J5" s="920"/>
      <c r="K5" s="921"/>
      <c r="L5" s="925" t="s">
        <v>233</v>
      </c>
      <c r="M5" s="920"/>
      <c r="N5" s="920"/>
      <c r="O5" s="926"/>
      <c r="P5" s="912" t="s">
        <v>234</v>
      </c>
      <c r="Q5" s="417"/>
      <c r="R5" s="417"/>
      <c r="S5" s="417"/>
    </row>
    <row r="6" spans="1:22" s="341" customFormat="1" ht="42" customHeight="1" x14ac:dyDescent="0.2">
      <c r="A6" s="918"/>
      <c r="B6" s="918"/>
      <c r="C6" s="924"/>
      <c r="D6" s="591" t="s">
        <v>235</v>
      </c>
      <c r="E6" s="749" t="s">
        <v>236</v>
      </c>
      <c r="F6" s="749" t="s">
        <v>237</v>
      </c>
      <c r="G6" s="567" t="s">
        <v>238</v>
      </c>
      <c r="H6" s="748" t="s">
        <v>235</v>
      </c>
      <c r="I6" s="749" t="s">
        <v>236</v>
      </c>
      <c r="J6" s="749" t="s">
        <v>237</v>
      </c>
      <c r="K6" s="607" t="s">
        <v>238</v>
      </c>
      <c r="L6" s="591" t="s">
        <v>235</v>
      </c>
      <c r="M6" s="749" t="s">
        <v>236</v>
      </c>
      <c r="N6" s="749" t="s">
        <v>237</v>
      </c>
      <c r="O6" s="567" t="s">
        <v>238</v>
      </c>
      <c r="P6" s="913"/>
      <c r="Q6" s="417"/>
      <c r="R6" s="417"/>
      <c r="S6" s="417"/>
    </row>
    <row r="7" spans="1:22" s="341" customFormat="1" ht="14.25" customHeight="1" thickBot="1" x14ac:dyDescent="0.25">
      <c r="A7" s="749">
        <v>1</v>
      </c>
      <c r="B7" s="749">
        <v>2</v>
      </c>
      <c r="C7" s="751">
        <v>3</v>
      </c>
      <c r="D7" s="591">
        <v>4</v>
      </c>
      <c r="E7" s="749">
        <v>5</v>
      </c>
      <c r="F7" s="749">
        <v>6</v>
      </c>
      <c r="G7" s="567">
        <v>7</v>
      </c>
      <c r="H7" s="748">
        <v>8</v>
      </c>
      <c r="I7" s="749">
        <v>9</v>
      </c>
      <c r="J7" s="749">
        <v>10</v>
      </c>
      <c r="K7" s="607">
        <v>11</v>
      </c>
      <c r="L7" s="591">
        <v>12</v>
      </c>
      <c r="M7" s="749">
        <v>13</v>
      </c>
      <c r="N7" s="749">
        <v>14</v>
      </c>
      <c r="O7" s="567">
        <v>15</v>
      </c>
      <c r="P7" s="748">
        <v>16</v>
      </c>
      <c r="Q7" s="417"/>
      <c r="R7" s="417"/>
      <c r="S7" s="417"/>
    </row>
    <row r="8" spans="1:22" ht="19.5" customHeight="1" thickBot="1" x14ac:dyDescent="0.3">
      <c r="A8" s="914" t="s">
        <v>239</v>
      </c>
      <c r="B8" s="915"/>
      <c r="C8" s="915"/>
      <c r="D8" s="915"/>
      <c r="E8" s="915"/>
      <c r="F8" s="915"/>
      <c r="G8" s="915"/>
      <c r="H8" s="915"/>
      <c r="I8" s="915"/>
      <c r="J8" s="915"/>
      <c r="K8" s="915"/>
      <c r="L8" s="915"/>
      <c r="M8" s="915"/>
      <c r="N8" s="915"/>
      <c r="O8" s="915"/>
      <c r="P8" s="916"/>
    </row>
    <row r="9" spans="1:22" ht="141" customHeight="1" x14ac:dyDescent="0.25">
      <c r="A9" s="342" t="s">
        <v>152</v>
      </c>
      <c r="B9" s="359" t="s">
        <v>151</v>
      </c>
      <c r="C9" s="612" t="s">
        <v>389</v>
      </c>
      <c r="D9" s="418">
        <f>D10+D11+D12+D13+D14+D15+D16+D17+D18+D19+D20+D21+D22+D23+D24+D25+D26+D27+D28+D29+D30+D31+D32+D33+D34+D35+D36+D37+D38+D39+D40+D41+D42+D43+D44+D45+D46+D47+D48+D51+D52+D53+D54+D55+D56+D57+D49+D50</f>
        <v>1078066.3</v>
      </c>
      <c r="E9" s="418">
        <f>SUM(E10:E57)</f>
        <v>5122369.9370000008</v>
      </c>
      <c r="F9" s="613"/>
      <c r="G9" s="614"/>
      <c r="H9" s="418">
        <f>H10+H11+H12+H13+H14+H15+H16+H17+H18+H19+H20+H21+H22+H23+H24+H25+H26+H27+H28+H29+H30+H31+H32+H33+H34+H35+H36+H37+H38+H39+H40+H41+H42+H43+H44+H45+H46+H47+H48+H51+H52+H53+H54+H55+H56+H57+H49+H50</f>
        <v>1081214.2000000002</v>
      </c>
      <c r="I9" s="418">
        <f>SUM(I10:I57)</f>
        <v>5119222.0370000014</v>
      </c>
      <c r="J9" s="613"/>
      <c r="K9" s="614"/>
      <c r="L9" s="418">
        <f>L10+L11+L12+L13+L14+L15+L16+L17+L18+L19+L20+L21+L22+L23+L24+L25+L26+L27+L28+L29+L30+L31+L32+L33+L34+L35+L36+L37+L38+L39+L40+L41+L42+L43+L44+L45+L46+L47+L48+L51+L52+L53+L54+L55+L56+L57+L49+L50</f>
        <v>1037265.3</v>
      </c>
      <c r="M9" s="420">
        <f>SUM(M10:M57)</f>
        <v>5102187.5900000017</v>
      </c>
      <c r="N9" s="342"/>
      <c r="O9" s="419"/>
      <c r="P9" s="420"/>
      <c r="Q9" s="454">
        <f>(L9+M9)/(I9+H9)</f>
        <v>0.99016466831219185</v>
      </c>
      <c r="R9" s="455">
        <f>M9/I9</f>
        <v>0.99667245396334048</v>
      </c>
      <c r="S9" s="456">
        <f>L9/H9</f>
        <v>0.95935227265790612</v>
      </c>
      <c r="T9" s="457"/>
      <c r="U9" s="458">
        <f>I9+H9</f>
        <v>6200436.2370000016</v>
      </c>
      <c r="V9" s="458">
        <f>M9+L9</f>
        <v>6139452.8900000015</v>
      </c>
    </row>
    <row r="10" spans="1:22" s="428" customFormat="1" ht="38.25" customHeight="1" x14ac:dyDescent="0.25">
      <c r="A10" s="169" t="s">
        <v>262</v>
      </c>
      <c r="B10" s="170" t="s">
        <v>270</v>
      </c>
      <c r="C10" s="572" t="s">
        <v>227</v>
      </c>
      <c r="D10" s="421"/>
      <c r="E10" s="360">
        <v>444215.4</v>
      </c>
      <c r="F10" s="422"/>
      <c r="G10" s="423"/>
      <c r="H10" s="579"/>
      <c r="I10" s="360">
        <v>444215.4</v>
      </c>
      <c r="J10" s="422"/>
      <c r="K10" s="424"/>
      <c r="L10" s="625"/>
      <c r="M10" s="626">
        <v>436906.4</v>
      </c>
      <c r="N10" s="422"/>
      <c r="O10" s="425"/>
      <c r="P10" s="426"/>
      <c r="Q10" s="454">
        <f>M10/I10</f>
        <v>0.98354627057053856</v>
      </c>
      <c r="R10" s="427"/>
      <c r="S10" s="427"/>
    </row>
    <row r="11" spans="1:22" s="428" customFormat="1" ht="38.25" x14ac:dyDescent="0.25">
      <c r="A11" s="171" t="s">
        <v>263</v>
      </c>
      <c r="B11" s="172" t="s">
        <v>271</v>
      </c>
      <c r="C11" s="572" t="s">
        <v>227</v>
      </c>
      <c r="D11" s="429"/>
      <c r="E11" s="362">
        <v>131146.29999999999</v>
      </c>
      <c r="F11" s="430"/>
      <c r="G11" s="431"/>
      <c r="H11" s="580"/>
      <c r="I11" s="362">
        <v>131146.29999999999</v>
      </c>
      <c r="J11" s="430"/>
      <c r="K11" s="432"/>
      <c r="L11" s="627"/>
      <c r="M11" s="628">
        <v>127815.7</v>
      </c>
      <c r="N11" s="430"/>
      <c r="O11" s="433"/>
      <c r="P11" s="434"/>
      <c r="Q11" s="454">
        <f>M11/I11</f>
        <v>0.97460393468973205</v>
      </c>
      <c r="R11" s="427"/>
      <c r="S11" s="427"/>
    </row>
    <row r="12" spans="1:22" s="428" customFormat="1" ht="154.5" customHeight="1" x14ac:dyDescent="0.25">
      <c r="A12" s="171" t="s">
        <v>264</v>
      </c>
      <c r="B12" s="172" t="s">
        <v>90</v>
      </c>
      <c r="C12" s="572" t="s">
        <v>227</v>
      </c>
      <c r="D12" s="429"/>
      <c r="E12" s="362">
        <v>148727</v>
      </c>
      <c r="F12" s="430"/>
      <c r="G12" s="431"/>
      <c r="H12" s="580"/>
      <c r="I12" s="362">
        <v>148727</v>
      </c>
      <c r="J12" s="430"/>
      <c r="K12" s="432"/>
      <c r="L12" s="627"/>
      <c r="M12" s="628">
        <v>148428.70000000001</v>
      </c>
      <c r="N12" s="430"/>
      <c r="O12" s="433"/>
      <c r="P12" s="434"/>
      <c r="Q12" s="454">
        <f>M12/I12</f>
        <v>0.99799431172551056</v>
      </c>
      <c r="R12" s="427"/>
      <c r="S12" s="427"/>
    </row>
    <row r="13" spans="1:22" s="428" customFormat="1" ht="39.75" customHeight="1" x14ac:dyDescent="0.25">
      <c r="A13" s="171" t="s">
        <v>265</v>
      </c>
      <c r="B13" s="172" t="s">
        <v>272</v>
      </c>
      <c r="C13" s="572" t="s">
        <v>227</v>
      </c>
      <c r="D13" s="429"/>
      <c r="E13" s="362">
        <v>46808</v>
      </c>
      <c r="F13" s="430"/>
      <c r="G13" s="431"/>
      <c r="H13" s="580"/>
      <c r="I13" s="362">
        <v>46808</v>
      </c>
      <c r="J13" s="430"/>
      <c r="K13" s="432"/>
      <c r="L13" s="627"/>
      <c r="M13" s="628">
        <v>46492.7</v>
      </c>
      <c r="N13" s="430"/>
      <c r="O13" s="433"/>
      <c r="P13" s="434"/>
      <c r="Q13" s="454">
        <f>M13/I13</f>
        <v>0.99326397197060323</v>
      </c>
      <c r="R13" s="427"/>
      <c r="S13" s="427"/>
    </row>
    <row r="14" spans="1:22" s="428" customFormat="1" ht="51" customHeight="1" x14ac:dyDescent="0.25">
      <c r="A14" s="171" t="s">
        <v>266</v>
      </c>
      <c r="B14" s="172" t="s">
        <v>91</v>
      </c>
      <c r="C14" s="572" t="s">
        <v>227</v>
      </c>
      <c r="D14" s="429"/>
      <c r="E14" s="788">
        <v>36218.046999999999</v>
      </c>
      <c r="F14" s="430"/>
      <c r="G14" s="431"/>
      <c r="H14" s="580"/>
      <c r="I14" s="362">
        <v>36218.046999999999</v>
      </c>
      <c r="J14" s="430"/>
      <c r="K14" s="432"/>
      <c r="L14" s="627"/>
      <c r="M14" s="628">
        <v>36213</v>
      </c>
      <c r="N14" s="430"/>
      <c r="O14" s="433"/>
      <c r="P14" s="434"/>
      <c r="Q14" s="454">
        <f>M14/I14</f>
        <v>0.99986064958168508</v>
      </c>
      <c r="R14" s="427"/>
      <c r="S14" s="427"/>
    </row>
    <row r="15" spans="1:22" s="428" customFormat="1" ht="25.5" x14ac:dyDescent="0.25">
      <c r="A15" s="171" t="s">
        <v>100</v>
      </c>
      <c r="B15" s="172" t="s">
        <v>273</v>
      </c>
      <c r="C15" s="572" t="s">
        <v>227</v>
      </c>
      <c r="D15" s="364"/>
      <c r="E15" s="362">
        <v>1808920.2</v>
      </c>
      <c r="F15" s="365"/>
      <c r="G15" s="366"/>
      <c r="H15" s="374"/>
      <c r="I15" s="362">
        <v>1808920.2</v>
      </c>
      <c r="J15" s="365"/>
      <c r="K15" s="367"/>
      <c r="L15" s="629"/>
      <c r="M15" s="628">
        <v>1806303.6</v>
      </c>
      <c r="N15" s="365"/>
      <c r="O15" s="369"/>
      <c r="P15" s="370"/>
      <c r="Q15" s="454">
        <f t="shared" ref="Q15:Q65" si="0">M15/I15</f>
        <v>0.99855350169675816</v>
      </c>
      <c r="R15" s="427"/>
      <c r="S15" s="427"/>
    </row>
    <row r="16" spans="1:22" s="428" customFormat="1" ht="25.5" x14ac:dyDescent="0.25">
      <c r="A16" s="171" t="s">
        <v>101</v>
      </c>
      <c r="B16" s="172" t="s">
        <v>274</v>
      </c>
      <c r="C16" s="572" t="s">
        <v>227</v>
      </c>
      <c r="D16" s="364"/>
      <c r="E16" s="362">
        <v>2272.6</v>
      </c>
      <c r="F16" s="365"/>
      <c r="G16" s="366"/>
      <c r="H16" s="374"/>
      <c r="I16" s="362">
        <v>2272.6</v>
      </c>
      <c r="J16" s="365"/>
      <c r="K16" s="367"/>
      <c r="L16" s="629"/>
      <c r="M16" s="628">
        <v>2177.8000000000002</v>
      </c>
      <c r="N16" s="365"/>
      <c r="O16" s="369"/>
      <c r="P16" s="370"/>
      <c r="Q16" s="454">
        <f t="shared" si="0"/>
        <v>0.95828566399718396</v>
      </c>
      <c r="R16" s="427"/>
      <c r="S16" s="427"/>
    </row>
    <row r="17" spans="1:19" s="428" customFormat="1" ht="51" x14ac:dyDescent="0.25">
      <c r="A17" s="171" t="s">
        <v>147</v>
      </c>
      <c r="B17" s="172" t="s">
        <v>275</v>
      </c>
      <c r="C17" s="572" t="s">
        <v>227</v>
      </c>
      <c r="D17" s="364"/>
      <c r="E17" s="362">
        <v>29809.7</v>
      </c>
      <c r="F17" s="365"/>
      <c r="G17" s="366"/>
      <c r="H17" s="374"/>
      <c r="I17" s="362">
        <v>29809.7</v>
      </c>
      <c r="J17" s="365"/>
      <c r="K17" s="367"/>
      <c r="L17" s="629"/>
      <c r="M17" s="628">
        <v>29700.2</v>
      </c>
      <c r="N17" s="365"/>
      <c r="O17" s="369"/>
      <c r="P17" s="370"/>
      <c r="Q17" s="454">
        <f t="shared" si="0"/>
        <v>0.99632669902749771</v>
      </c>
      <c r="R17" s="427"/>
      <c r="S17" s="427"/>
    </row>
    <row r="18" spans="1:19" s="428" customFormat="1" ht="38.25" customHeight="1" x14ac:dyDescent="0.25">
      <c r="A18" s="171" t="s">
        <v>350</v>
      </c>
      <c r="B18" s="172" t="s">
        <v>92</v>
      </c>
      <c r="C18" s="572" t="s">
        <v>227</v>
      </c>
      <c r="D18" s="364"/>
      <c r="E18" s="362">
        <v>1606359.9</v>
      </c>
      <c r="F18" s="365"/>
      <c r="G18" s="366"/>
      <c r="H18" s="374"/>
      <c r="I18" s="362">
        <v>1606359.9</v>
      </c>
      <c r="J18" s="365"/>
      <c r="K18" s="367"/>
      <c r="L18" s="629"/>
      <c r="M18" s="628">
        <v>1606153.1</v>
      </c>
      <c r="N18" s="365"/>
      <c r="O18" s="369"/>
      <c r="P18" s="370"/>
      <c r="Q18" s="454">
        <f t="shared" si="0"/>
        <v>0.9998712617265908</v>
      </c>
      <c r="R18" s="427"/>
      <c r="S18" s="427"/>
    </row>
    <row r="19" spans="1:19" s="428" customFormat="1" ht="43.5" customHeight="1" x14ac:dyDescent="0.25">
      <c r="A19" s="171" t="s">
        <v>353</v>
      </c>
      <c r="B19" s="172" t="s">
        <v>276</v>
      </c>
      <c r="C19" s="572" t="s">
        <v>227</v>
      </c>
      <c r="D19" s="364"/>
      <c r="E19" s="362">
        <v>20334.3</v>
      </c>
      <c r="F19" s="365"/>
      <c r="G19" s="366"/>
      <c r="H19" s="374"/>
      <c r="I19" s="362">
        <v>20334.3</v>
      </c>
      <c r="J19" s="365"/>
      <c r="K19" s="367"/>
      <c r="L19" s="629"/>
      <c r="M19" s="628">
        <v>20238.099999999999</v>
      </c>
      <c r="N19" s="365"/>
      <c r="O19" s="369"/>
      <c r="P19" s="370"/>
      <c r="Q19" s="454">
        <f t="shared" si="0"/>
        <v>0.99526907737173143</v>
      </c>
      <c r="R19" s="427"/>
      <c r="S19" s="427"/>
    </row>
    <row r="20" spans="1:19" s="428" customFormat="1" ht="51" x14ac:dyDescent="0.25">
      <c r="A20" s="171" t="s">
        <v>88</v>
      </c>
      <c r="B20" s="172" t="s">
        <v>277</v>
      </c>
      <c r="C20" s="572" t="s">
        <v>227</v>
      </c>
      <c r="D20" s="364"/>
      <c r="E20" s="362">
        <v>173083.2</v>
      </c>
      <c r="F20" s="365"/>
      <c r="G20" s="366"/>
      <c r="H20" s="374"/>
      <c r="I20" s="362">
        <v>173083.2</v>
      </c>
      <c r="J20" s="365"/>
      <c r="K20" s="367"/>
      <c r="L20" s="629"/>
      <c r="M20" s="628">
        <v>173045.3</v>
      </c>
      <c r="N20" s="365"/>
      <c r="O20" s="369"/>
      <c r="P20" s="370"/>
      <c r="Q20" s="454">
        <f t="shared" si="0"/>
        <v>0.99978103016352815</v>
      </c>
      <c r="R20" s="427"/>
      <c r="S20" s="427"/>
    </row>
    <row r="21" spans="1:19" s="428" customFormat="1" ht="25.5" x14ac:dyDescent="0.25">
      <c r="A21" s="171" t="s">
        <v>153</v>
      </c>
      <c r="B21" s="172" t="s">
        <v>278</v>
      </c>
      <c r="C21" s="572" t="s">
        <v>227</v>
      </c>
      <c r="D21" s="364"/>
      <c r="E21" s="362">
        <v>8671.4</v>
      </c>
      <c r="F21" s="365"/>
      <c r="G21" s="366"/>
      <c r="H21" s="374"/>
      <c r="I21" s="362">
        <v>8671.4</v>
      </c>
      <c r="J21" s="365"/>
      <c r="K21" s="367"/>
      <c r="L21" s="629"/>
      <c r="M21" s="628">
        <v>8323.6</v>
      </c>
      <c r="N21" s="365"/>
      <c r="O21" s="369"/>
      <c r="P21" s="370"/>
      <c r="Q21" s="454">
        <f t="shared" si="0"/>
        <v>0.95989113637936208</v>
      </c>
      <c r="R21" s="427"/>
      <c r="S21" s="427"/>
    </row>
    <row r="22" spans="1:19" s="428" customFormat="1" ht="240" customHeight="1" x14ac:dyDescent="0.25">
      <c r="A22" s="171" t="s">
        <v>154</v>
      </c>
      <c r="B22" s="172" t="s">
        <v>279</v>
      </c>
      <c r="C22" s="572" t="s">
        <v>227</v>
      </c>
      <c r="D22" s="364"/>
      <c r="E22" s="362">
        <v>0</v>
      </c>
      <c r="F22" s="365"/>
      <c r="G22" s="366"/>
      <c r="H22" s="374"/>
      <c r="I22" s="362">
        <v>0</v>
      </c>
      <c r="J22" s="365"/>
      <c r="K22" s="367"/>
      <c r="L22" s="629"/>
      <c r="M22" s="628">
        <v>0</v>
      </c>
      <c r="N22" s="365"/>
      <c r="O22" s="369"/>
      <c r="P22" s="742" t="s">
        <v>448</v>
      </c>
      <c r="Q22" s="454" t="e">
        <f t="shared" si="0"/>
        <v>#DIV/0!</v>
      </c>
      <c r="R22" s="427"/>
      <c r="S22" s="427"/>
    </row>
    <row r="23" spans="1:19" s="428" customFormat="1" ht="89.25" customHeight="1" x14ac:dyDescent="0.25">
      <c r="A23" s="171" t="s">
        <v>155</v>
      </c>
      <c r="B23" s="172" t="s">
        <v>280</v>
      </c>
      <c r="C23" s="572" t="s">
        <v>227</v>
      </c>
      <c r="D23" s="364"/>
      <c r="E23" s="362">
        <v>381100.5</v>
      </c>
      <c r="F23" s="365"/>
      <c r="G23" s="366"/>
      <c r="H23" s="374"/>
      <c r="I23" s="362">
        <v>381100.5</v>
      </c>
      <c r="J23" s="365"/>
      <c r="K23" s="367"/>
      <c r="L23" s="629"/>
      <c r="M23" s="628">
        <v>381029</v>
      </c>
      <c r="N23" s="365"/>
      <c r="O23" s="369"/>
      <c r="P23" s="370"/>
      <c r="Q23" s="454">
        <f t="shared" si="0"/>
        <v>0.99981238544688344</v>
      </c>
      <c r="R23" s="427"/>
      <c r="S23" s="427"/>
    </row>
    <row r="24" spans="1:19" s="428" customFormat="1" ht="51" x14ac:dyDescent="0.25">
      <c r="A24" s="171" t="s">
        <v>156</v>
      </c>
      <c r="B24" s="172" t="s">
        <v>281</v>
      </c>
      <c r="C24" s="572" t="s">
        <v>227</v>
      </c>
      <c r="D24" s="364"/>
      <c r="E24" s="362">
        <v>27567.600000000002</v>
      </c>
      <c r="F24" s="365"/>
      <c r="G24" s="366"/>
      <c r="H24" s="374"/>
      <c r="I24" s="362">
        <v>27567.600000000002</v>
      </c>
      <c r="J24" s="365"/>
      <c r="K24" s="367"/>
      <c r="L24" s="629"/>
      <c r="M24" s="628">
        <v>27544.7</v>
      </c>
      <c r="N24" s="365"/>
      <c r="O24" s="369"/>
      <c r="P24" s="370"/>
      <c r="Q24" s="454">
        <f t="shared" si="0"/>
        <v>0.99916931470276693</v>
      </c>
      <c r="R24" s="427"/>
      <c r="S24" s="427"/>
    </row>
    <row r="25" spans="1:19" s="428" customFormat="1" ht="51" customHeight="1" x14ac:dyDescent="0.25">
      <c r="A25" s="171" t="s">
        <v>157</v>
      </c>
      <c r="B25" s="172" t="s">
        <v>282</v>
      </c>
      <c r="C25" s="572" t="s">
        <v>227</v>
      </c>
      <c r="D25" s="364"/>
      <c r="E25" s="362">
        <v>100</v>
      </c>
      <c r="F25" s="365"/>
      <c r="G25" s="366"/>
      <c r="H25" s="374"/>
      <c r="I25" s="362">
        <v>100</v>
      </c>
      <c r="J25" s="365"/>
      <c r="K25" s="367"/>
      <c r="L25" s="629"/>
      <c r="M25" s="628">
        <v>85</v>
      </c>
      <c r="N25" s="365"/>
      <c r="O25" s="369"/>
      <c r="P25" s="370"/>
      <c r="Q25" s="454">
        <f t="shared" si="0"/>
        <v>0.85</v>
      </c>
      <c r="R25" s="427"/>
      <c r="S25" s="427"/>
    </row>
    <row r="26" spans="1:19" s="428" customFormat="1" ht="51" x14ac:dyDescent="0.25">
      <c r="A26" s="171" t="s">
        <v>158</v>
      </c>
      <c r="B26" s="172" t="s">
        <v>283</v>
      </c>
      <c r="C26" s="572" t="s">
        <v>227</v>
      </c>
      <c r="D26" s="364"/>
      <c r="E26" s="362">
        <v>601.70000000000005</v>
      </c>
      <c r="F26" s="365"/>
      <c r="G26" s="366"/>
      <c r="H26" s="374"/>
      <c r="I26" s="362">
        <v>601.70000000000005</v>
      </c>
      <c r="J26" s="365"/>
      <c r="K26" s="367"/>
      <c r="L26" s="629"/>
      <c r="M26" s="628">
        <v>598</v>
      </c>
      <c r="N26" s="365"/>
      <c r="O26" s="369"/>
      <c r="P26" s="370"/>
      <c r="Q26" s="454">
        <f t="shared" si="0"/>
        <v>0.99385075619079266</v>
      </c>
      <c r="R26" s="427"/>
      <c r="S26" s="427"/>
    </row>
    <row r="27" spans="1:19" s="428" customFormat="1" ht="223.5" customHeight="1" x14ac:dyDescent="0.25">
      <c r="A27" s="171" t="s">
        <v>159</v>
      </c>
      <c r="B27" s="172" t="s">
        <v>93</v>
      </c>
      <c r="C27" s="572" t="s">
        <v>227</v>
      </c>
      <c r="D27" s="364"/>
      <c r="E27" s="362">
        <v>5603.8</v>
      </c>
      <c r="F27" s="365"/>
      <c r="G27" s="366"/>
      <c r="H27" s="374"/>
      <c r="I27" s="362">
        <v>5603.8</v>
      </c>
      <c r="J27" s="365"/>
      <c r="K27" s="367"/>
      <c r="L27" s="629"/>
      <c r="M27" s="628">
        <v>5569.2</v>
      </c>
      <c r="N27" s="365"/>
      <c r="O27" s="369"/>
      <c r="P27" s="370"/>
      <c r="Q27" s="454">
        <f t="shared" si="0"/>
        <v>0.9938256183304186</v>
      </c>
      <c r="R27" s="427"/>
      <c r="S27" s="427"/>
    </row>
    <row r="28" spans="1:19" s="428" customFormat="1" ht="51" x14ac:dyDescent="0.25">
      <c r="A28" s="171" t="s">
        <v>160</v>
      </c>
      <c r="B28" s="172" t="s">
        <v>284</v>
      </c>
      <c r="C28" s="572" t="s">
        <v>227</v>
      </c>
      <c r="D28" s="364"/>
      <c r="E28" s="362">
        <v>29937.4</v>
      </c>
      <c r="F28" s="365"/>
      <c r="G28" s="366"/>
      <c r="H28" s="374"/>
      <c r="I28" s="362">
        <v>29937.4</v>
      </c>
      <c r="J28" s="365"/>
      <c r="K28" s="367"/>
      <c r="L28" s="629"/>
      <c r="M28" s="628">
        <v>29774.400000000001</v>
      </c>
      <c r="N28" s="365"/>
      <c r="O28" s="369"/>
      <c r="P28" s="370"/>
      <c r="Q28" s="454">
        <f t="shared" si="0"/>
        <v>0.99455530540394288</v>
      </c>
      <c r="R28" s="427"/>
      <c r="S28" s="427"/>
    </row>
    <row r="29" spans="1:19" s="428" customFormat="1" ht="51" x14ac:dyDescent="0.25">
      <c r="A29" s="171" t="s">
        <v>161</v>
      </c>
      <c r="B29" s="172" t="s">
        <v>285</v>
      </c>
      <c r="C29" s="757" t="s">
        <v>227</v>
      </c>
      <c r="D29" s="364"/>
      <c r="E29" s="362">
        <v>2020.8</v>
      </c>
      <c r="F29" s="365"/>
      <c r="G29" s="366"/>
      <c r="H29" s="374"/>
      <c r="I29" s="362">
        <v>2020.8</v>
      </c>
      <c r="J29" s="365"/>
      <c r="K29" s="367"/>
      <c r="L29" s="629"/>
      <c r="M29" s="628">
        <v>1744.9</v>
      </c>
      <c r="N29" s="365"/>
      <c r="O29" s="369"/>
      <c r="P29" s="370"/>
      <c r="Q29" s="454">
        <f t="shared" si="0"/>
        <v>0.8634699129057799</v>
      </c>
      <c r="R29" s="427"/>
      <c r="S29" s="427"/>
    </row>
    <row r="30" spans="1:19" s="428" customFormat="1" ht="18.75" customHeight="1" x14ac:dyDescent="0.25">
      <c r="A30" s="927" t="s">
        <v>162</v>
      </c>
      <c r="B30" s="929" t="s">
        <v>242</v>
      </c>
      <c r="C30" s="757" t="s">
        <v>227</v>
      </c>
      <c r="D30" s="364"/>
      <c r="E30" s="384">
        <v>12458.7</v>
      </c>
      <c r="F30" s="365"/>
      <c r="G30" s="366"/>
      <c r="H30" s="374"/>
      <c r="I30" s="362">
        <v>12458.7</v>
      </c>
      <c r="J30" s="365"/>
      <c r="K30" s="367"/>
      <c r="L30" s="629"/>
      <c r="M30" s="628">
        <v>11951.4</v>
      </c>
      <c r="N30" s="365"/>
      <c r="O30" s="369"/>
      <c r="P30" s="370"/>
      <c r="Q30" s="454">
        <f t="shared" si="0"/>
        <v>0.95928146596354347</v>
      </c>
      <c r="R30" s="427"/>
      <c r="S30" s="427"/>
    </row>
    <row r="31" spans="1:19" s="428" customFormat="1" ht="19.5" customHeight="1" x14ac:dyDescent="0.25">
      <c r="A31" s="928"/>
      <c r="B31" s="930"/>
      <c r="C31" s="757" t="s">
        <v>200</v>
      </c>
      <c r="D31" s="364"/>
      <c r="E31" s="384">
        <f>160-2.31-60</f>
        <v>97.69</v>
      </c>
      <c r="F31" s="365"/>
      <c r="G31" s="366"/>
      <c r="H31" s="374"/>
      <c r="I31" s="384">
        <v>97.69</v>
      </c>
      <c r="J31" s="365"/>
      <c r="K31" s="367"/>
      <c r="L31" s="629"/>
      <c r="M31" s="384">
        <v>97.69</v>
      </c>
      <c r="N31" s="365"/>
      <c r="O31" s="369"/>
      <c r="P31" s="370"/>
      <c r="Q31" s="454">
        <f t="shared" si="0"/>
        <v>1</v>
      </c>
      <c r="R31" s="427"/>
      <c r="S31" s="427"/>
    </row>
    <row r="32" spans="1:19" s="428" customFormat="1" ht="25.5" customHeight="1" x14ac:dyDescent="0.25">
      <c r="A32" s="171" t="s">
        <v>163</v>
      </c>
      <c r="B32" s="172" t="s">
        <v>94</v>
      </c>
      <c r="C32" s="757" t="s">
        <v>227</v>
      </c>
      <c r="D32" s="364"/>
      <c r="E32" s="362">
        <v>960</v>
      </c>
      <c r="F32" s="365"/>
      <c r="G32" s="366"/>
      <c r="H32" s="374"/>
      <c r="I32" s="362">
        <v>960</v>
      </c>
      <c r="J32" s="365"/>
      <c r="K32" s="367"/>
      <c r="L32" s="629"/>
      <c r="M32" s="628">
        <v>960</v>
      </c>
      <c r="N32" s="365"/>
      <c r="O32" s="369"/>
      <c r="P32" s="370"/>
      <c r="Q32" s="454">
        <f t="shared" si="0"/>
        <v>1</v>
      </c>
      <c r="R32" s="427"/>
      <c r="S32" s="427"/>
    </row>
    <row r="33" spans="1:19" s="428" customFormat="1" ht="38.25" x14ac:dyDescent="0.25">
      <c r="A33" s="171" t="s">
        <v>164</v>
      </c>
      <c r="B33" s="172" t="s">
        <v>286</v>
      </c>
      <c r="C33" s="757" t="s">
        <v>227</v>
      </c>
      <c r="D33" s="364"/>
      <c r="E33" s="362">
        <v>0</v>
      </c>
      <c r="F33" s="365"/>
      <c r="G33" s="366"/>
      <c r="H33" s="374"/>
      <c r="I33" s="362">
        <v>0</v>
      </c>
      <c r="J33" s="365"/>
      <c r="K33" s="367"/>
      <c r="L33" s="629"/>
      <c r="M33" s="628">
        <v>0</v>
      </c>
      <c r="N33" s="365"/>
      <c r="O33" s="369"/>
      <c r="P33" s="742" t="s">
        <v>448</v>
      </c>
      <c r="Q33" s="454" t="e">
        <f t="shared" si="0"/>
        <v>#DIV/0!</v>
      </c>
      <c r="R33" s="427"/>
      <c r="S33" s="427"/>
    </row>
    <row r="34" spans="1:19" s="428" customFormat="1" ht="38.25" x14ac:dyDescent="0.25">
      <c r="A34" s="171" t="s">
        <v>165</v>
      </c>
      <c r="B34" s="172" t="s">
        <v>287</v>
      </c>
      <c r="C34" s="757" t="s">
        <v>227</v>
      </c>
      <c r="D34" s="364"/>
      <c r="E34" s="362">
        <v>28836</v>
      </c>
      <c r="F34" s="365"/>
      <c r="G34" s="366"/>
      <c r="H34" s="374"/>
      <c r="I34" s="362">
        <v>28836</v>
      </c>
      <c r="J34" s="365"/>
      <c r="K34" s="367"/>
      <c r="L34" s="629"/>
      <c r="M34" s="628">
        <v>28836</v>
      </c>
      <c r="N34" s="365"/>
      <c r="O34" s="369"/>
      <c r="P34" s="370"/>
      <c r="Q34" s="454">
        <f t="shared" si="0"/>
        <v>1</v>
      </c>
      <c r="R34" s="427"/>
      <c r="S34" s="427"/>
    </row>
    <row r="35" spans="1:19" s="428" customFormat="1" ht="25.5" x14ac:dyDescent="0.25">
      <c r="A35" s="171" t="s">
        <v>166</v>
      </c>
      <c r="B35" s="172" t="s">
        <v>288</v>
      </c>
      <c r="C35" s="757" t="s">
        <v>227</v>
      </c>
      <c r="D35" s="364"/>
      <c r="E35" s="362">
        <v>13131.9</v>
      </c>
      <c r="F35" s="365"/>
      <c r="G35" s="366"/>
      <c r="H35" s="374"/>
      <c r="I35" s="362">
        <v>13131.9</v>
      </c>
      <c r="J35" s="365"/>
      <c r="K35" s="367"/>
      <c r="L35" s="629"/>
      <c r="M35" s="628">
        <v>13092.9</v>
      </c>
      <c r="N35" s="365"/>
      <c r="O35" s="369"/>
      <c r="P35" s="370"/>
      <c r="Q35" s="454">
        <f t="shared" si="0"/>
        <v>0.99703013273022179</v>
      </c>
      <c r="R35" s="427"/>
      <c r="S35" s="427"/>
    </row>
    <row r="36" spans="1:19" s="428" customFormat="1" ht="38.25" x14ac:dyDescent="0.25">
      <c r="A36" s="171" t="s">
        <v>167</v>
      </c>
      <c r="B36" s="172" t="s">
        <v>289</v>
      </c>
      <c r="C36" s="757" t="s">
        <v>227</v>
      </c>
      <c r="D36" s="364"/>
      <c r="E36" s="362">
        <v>17727.800000000003</v>
      </c>
      <c r="F36" s="365"/>
      <c r="G36" s="366"/>
      <c r="H36" s="374"/>
      <c r="I36" s="362">
        <v>17727.800000000003</v>
      </c>
      <c r="J36" s="365"/>
      <c r="K36" s="367"/>
      <c r="L36" s="629"/>
      <c r="M36" s="628">
        <v>17625.2</v>
      </c>
      <c r="N36" s="365"/>
      <c r="O36" s="369"/>
      <c r="P36" s="370"/>
      <c r="Q36" s="454">
        <f t="shared" si="0"/>
        <v>0.99421247983393302</v>
      </c>
      <c r="R36" s="427"/>
      <c r="S36" s="427"/>
    </row>
    <row r="37" spans="1:19" s="428" customFormat="1" ht="63.75" x14ac:dyDescent="0.25">
      <c r="A37" s="171" t="s">
        <v>168</v>
      </c>
      <c r="B37" s="172" t="s">
        <v>290</v>
      </c>
      <c r="C37" s="757" t="s">
        <v>227</v>
      </c>
      <c r="D37" s="364"/>
      <c r="E37" s="362">
        <v>0</v>
      </c>
      <c r="F37" s="365"/>
      <c r="G37" s="366"/>
      <c r="H37" s="374"/>
      <c r="I37" s="362">
        <v>0</v>
      </c>
      <c r="J37" s="365"/>
      <c r="K37" s="367"/>
      <c r="L37" s="629"/>
      <c r="M37" s="628">
        <v>0</v>
      </c>
      <c r="N37" s="365"/>
      <c r="O37" s="369"/>
      <c r="P37" s="742" t="s">
        <v>448</v>
      </c>
      <c r="Q37" s="454" t="e">
        <f t="shared" si="0"/>
        <v>#DIV/0!</v>
      </c>
      <c r="R37" s="427"/>
      <c r="S37" s="427"/>
    </row>
    <row r="38" spans="1:19" s="428" customFormat="1" ht="38.25" x14ac:dyDescent="0.25">
      <c r="A38" s="171" t="s">
        <v>169</v>
      </c>
      <c r="B38" s="172" t="s">
        <v>291</v>
      </c>
      <c r="C38" s="757" t="s">
        <v>227</v>
      </c>
      <c r="D38" s="364"/>
      <c r="E38" s="362">
        <v>4152.7</v>
      </c>
      <c r="F38" s="365"/>
      <c r="G38" s="366"/>
      <c r="H38" s="374"/>
      <c r="I38" s="362">
        <v>4152.7</v>
      </c>
      <c r="J38" s="365"/>
      <c r="K38" s="367"/>
      <c r="L38" s="629"/>
      <c r="M38" s="628">
        <v>4084.4</v>
      </c>
      <c r="N38" s="365"/>
      <c r="O38" s="369"/>
      <c r="P38" s="370"/>
      <c r="Q38" s="454">
        <f t="shared" si="0"/>
        <v>0.98355286921761753</v>
      </c>
      <c r="R38" s="427"/>
      <c r="S38" s="427"/>
    </row>
    <row r="39" spans="1:19" s="428" customFormat="1" ht="63.75" customHeight="1" x14ac:dyDescent="0.25">
      <c r="A39" s="171" t="s">
        <v>170</v>
      </c>
      <c r="B39" s="172" t="s">
        <v>243</v>
      </c>
      <c r="C39" s="757" t="s">
        <v>227</v>
      </c>
      <c r="D39" s="364"/>
      <c r="E39" s="362">
        <v>40724.800000000003</v>
      </c>
      <c r="F39" s="365"/>
      <c r="G39" s="366"/>
      <c r="H39" s="374"/>
      <c r="I39" s="362">
        <v>40724.800000000003</v>
      </c>
      <c r="J39" s="365"/>
      <c r="K39" s="367"/>
      <c r="L39" s="629"/>
      <c r="M39" s="628">
        <v>40377.800000000003</v>
      </c>
      <c r="N39" s="365"/>
      <c r="O39" s="369"/>
      <c r="P39" s="370"/>
      <c r="Q39" s="454">
        <f t="shared" si="0"/>
        <v>0.99147939339174163</v>
      </c>
      <c r="R39" s="427"/>
      <c r="S39" s="427"/>
    </row>
    <row r="40" spans="1:19" s="428" customFormat="1" ht="51" x14ac:dyDescent="0.25">
      <c r="A40" s="171" t="s">
        <v>171</v>
      </c>
      <c r="B40" s="172" t="s">
        <v>292</v>
      </c>
      <c r="C40" s="757" t="s">
        <v>227</v>
      </c>
      <c r="D40" s="364"/>
      <c r="E40" s="362">
        <v>5000</v>
      </c>
      <c r="F40" s="365"/>
      <c r="G40" s="366"/>
      <c r="H40" s="374"/>
      <c r="I40" s="362">
        <v>5000</v>
      </c>
      <c r="J40" s="365"/>
      <c r="K40" s="367"/>
      <c r="L40" s="629"/>
      <c r="M40" s="628">
        <v>4635.2</v>
      </c>
      <c r="N40" s="365"/>
      <c r="O40" s="369"/>
      <c r="P40" s="370"/>
      <c r="Q40" s="454">
        <f t="shared" si="0"/>
        <v>0.92703999999999998</v>
      </c>
      <c r="R40" s="427"/>
      <c r="S40" s="427"/>
    </row>
    <row r="41" spans="1:19" s="428" customFormat="1" ht="51" customHeight="1" x14ac:dyDescent="0.25">
      <c r="A41" s="171" t="s">
        <v>172</v>
      </c>
      <c r="B41" s="172" t="s">
        <v>293</v>
      </c>
      <c r="C41" s="757" t="s">
        <v>227</v>
      </c>
      <c r="D41" s="364"/>
      <c r="E41" s="362">
        <v>84000</v>
      </c>
      <c r="F41" s="365"/>
      <c r="G41" s="366"/>
      <c r="H41" s="374"/>
      <c r="I41" s="362">
        <v>84000</v>
      </c>
      <c r="J41" s="365"/>
      <c r="K41" s="367"/>
      <c r="L41" s="629"/>
      <c r="M41" s="628">
        <v>83862.7</v>
      </c>
      <c r="N41" s="365"/>
      <c r="O41" s="369"/>
      <c r="P41" s="370"/>
      <c r="Q41" s="454">
        <f t="shared" si="0"/>
        <v>0.99836547619047611</v>
      </c>
      <c r="R41" s="427"/>
      <c r="S41" s="427"/>
    </row>
    <row r="42" spans="1:19" s="428" customFormat="1" ht="25.5" x14ac:dyDescent="0.25">
      <c r="A42" s="171" t="s">
        <v>173</v>
      </c>
      <c r="B42" s="172" t="s">
        <v>294</v>
      </c>
      <c r="C42" s="757" t="s">
        <v>227</v>
      </c>
      <c r="D42" s="364"/>
      <c r="E42" s="362">
        <v>150</v>
      </c>
      <c r="F42" s="365"/>
      <c r="G42" s="366"/>
      <c r="H42" s="374"/>
      <c r="I42" s="362">
        <v>150</v>
      </c>
      <c r="J42" s="365"/>
      <c r="K42" s="367"/>
      <c r="L42" s="629"/>
      <c r="M42" s="628">
        <v>150</v>
      </c>
      <c r="N42" s="365"/>
      <c r="O42" s="369"/>
      <c r="P42" s="370"/>
      <c r="Q42" s="454">
        <f t="shared" si="0"/>
        <v>1</v>
      </c>
      <c r="R42" s="427"/>
      <c r="S42" s="427"/>
    </row>
    <row r="43" spans="1:19" ht="131.25" customHeight="1" x14ac:dyDescent="0.25">
      <c r="A43" s="171" t="s">
        <v>174</v>
      </c>
      <c r="B43" s="172" t="s">
        <v>295</v>
      </c>
      <c r="C43" s="757" t="s">
        <v>227</v>
      </c>
      <c r="D43" s="364"/>
      <c r="E43" s="362">
        <v>765.5</v>
      </c>
      <c r="F43" s="365"/>
      <c r="G43" s="366"/>
      <c r="H43" s="374"/>
      <c r="I43" s="362">
        <v>765.5</v>
      </c>
      <c r="J43" s="365"/>
      <c r="K43" s="367"/>
      <c r="L43" s="629"/>
      <c r="M43" s="628">
        <v>752.6</v>
      </c>
      <c r="N43" s="365"/>
      <c r="O43" s="369"/>
      <c r="P43" s="370"/>
      <c r="Q43" s="454">
        <f t="shared" si="0"/>
        <v>0.98314826910516007</v>
      </c>
    </row>
    <row r="44" spans="1:19" ht="51" x14ac:dyDescent="0.25">
      <c r="A44" s="171" t="s">
        <v>175</v>
      </c>
      <c r="B44" s="172" t="s">
        <v>400</v>
      </c>
      <c r="C44" s="757"/>
      <c r="D44" s="364"/>
      <c r="E44" s="362">
        <v>0</v>
      </c>
      <c r="F44" s="365"/>
      <c r="G44" s="366"/>
      <c r="H44" s="374"/>
      <c r="I44" s="362">
        <v>0</v>
      </c>
      <c r="J44" s="365"/>
      <c r="K44" s="367"/>
      <c r="L44" s="629"/>
      <c r="M44" s="628">
        <v>0</v>
      </c>
      <c r="N44" s="365"/>
      <c r="O44" s="369"/>
      <c r="P44" s="370"/>
      <c r="Q44" s="454" t="e">
        <f t="shared" si="0"/>
        <v>#DIV/0!</v>
      </c>
    </row>
    <row r="45" spans="1:19" ht="89.25" x14ac:dyDescent="0.25">
      <c r="A45" s="171" t="s">
        <v>176</v>
      </c>
      <c r="B45" s="172" t="s">
        <v>95</v>
      </c>
      <c r="C45" s="757" t="s">
        <v>227</v>
      </c>
      <c r="D45" s="364"/>
      <c r="E45" s="362">
        <v>120.7</v>
      </c>
      <c r="F45" s="365"/>
      <c r="G45" s="366"/>
      <c r="H45" s="374"/>
      <c r="I45" s="362">
        <v>120.7</v>
      </c>
      <c r="J45" s="365"/>
      <c r="K45" s="367"/>
      <c r="L45" s="629"/>
      <c r="M45" s="628">
        <v>99.3</v>
      </c>
      <c r="N45" s="365"/>
      <c r="O45" s="369"/>
      <c r="P45" s="370"/>
      <c r="Q45" s="454">
        <f t="shared" si="0"/>
        <v>0.82270091135045564</v>
      </c>
    </row>
    <row r="46" spans="1:19" ht="63.75" x14ac:dyDescent="0.25">
      <c r="A46" s="171" t="s">
        <v>177</v>
      </c>
      <c r="B46" s="172" t="s">
        <v>96</v>
      </c>
      <c r="C46" s="757" t="s">
        <v>227</v>
      </c>
      <c r="D46" s="364"/>
      <c r="E46" s="362">
        <v>1282.8</v>
      </c>
      <c r="F46" s="365"/>
      <c r="G46" s="366"/>
      <c r="H46" s="374"/>
      <c r="I46" s="362">
        <v>1282.8</v>
      </c>
      <c r="J46" s="365"/>
      <c r="K46" s="367"/>
      <c r="L46" s="629"/>
      <c r="M46" s="362">
        <v>1279.5</v>
      </c>
      <c r="N46" s="365"/>
      <c r="O46" s="369"/>
      <c r="P46" s="370"/>
      <c r="Q46" s="454">
        <f t="shared" si="0"/>
        <v>0.99742750233863431</v>
      </c>
    </row>
    <row r="47" spans="1:19" ht="38.25" x14ac:dyDescent="0.25">
      <c r="A47" s="171" t="s">
        <v>178</v>
      </c>
      <c r="B47" s="172" t="s">
        <v>297</v>
      </c>
      <c r="C47" s="757" t="s">
        <v>227</v>
      </c>
      <c r="D47" s="364"/>
      <c r="E47" s="362">
        <v>6084.9</v>
      </c>
      <c r="F47" s="365"/>
      <c r="G47" s="366"/>
      <c r="H47" s="374"/>
      <c r="I47" s="362">
        <v>6084.9</v>
      </c>
      <c r="J47" s="365"/>
      <c r="K47" s="367"/>
      <c r="L47" s="629"/>
      <c r="M47" s="630">
        <v>6032.1</v>
      </c>
      <c r="N47" s="365"/>
      <c r="O47" s="369"/>
      <c r="P47" s="370"/>
      <c r="Q47" s="454">
        <f t="shared" si="0"/>
        <v>0.99132278262584439</v>
      </c>
    </row>
    <row r="48" spans="1:19" ht="81" customHeight="1" x14ac:dyDescent="0.25">
      <c r="A48" s="171" t="s">
        <v>179</v>
      </c>
      <c r="B48" s="172" t="s">
        <v>97</v>
      </c>
      <c r="C48" s="757" t="s">
        <v>227</v>
      </c>
      <c r="D48" s="364"/>
      <c r="E48" s="362">
        <v>0</v>
      </c>
      <c r="F48" s="365"/>
      <c r="G48" s="366"/>
      <c r="H48" s="374"/>
      <c r="I48" s="362">
        <v>0</v>
      </c>
      <c r="J48" s="365"/>
      <c r="K48" s="367"/>
      <c r="L48" s="629"/>
      <c r="M48" s="628">
        <v>0</v>
      </c>
      <c r="N48" s="365"/>
      <c r="O48" s="369"/>
      <c r="P48" s="370"/>
      <c r="Q48" s="454" t="e">
        <f t="shared" si="0"/>
        <v>#DIV/0!</v>
      </c>
    </row>
    <row r="49" spans="1:23" ht="114.75" x14ac:dyDescent="0.25">
      <c r="A49" s="171" t="s">
        <v>180</v>
      </c>
      <c r="B49" s="752" t="s">
        <v>197</v>
      </c>
      <c r="C49" s="757" t="s">
        <v>227</v>
      </c>
      <c r="D49" s="472">
        <v>14340.4</v>
      </c>
      <c r="E49" s="372">
        <v>3327.6</v>
      </c>
      <c r="F49" s="338"/>
      <c r="G49" s="435"/>
      <c r="H49" s="364">
        <v>17488.3</v>
      </c>
      <c r="I49" s="372">
        <v>179.7</v>
      </c>
      <c r="J49" s="338"/>
      <c r="K49" s="436"/>
      <c r="L49" s="631">
        <v>7808.9</v>
      </c>
      <c r="M49" s="632">
        <v>166.2</v>
      </c>
      <c r="N49" s="338"/>
      <c r="O49" s="437"/>
      <c r="P49" s="395"/>
      <c r="Q49" s="454">
        <f t="shared" si="0"/>
        <v>0.92487479131886474</v>
      </c>
      <c r="W49" s="415">
        <f>L49+M49</f>
        <v>7975.0999999999995</v>
      </c>
    </row>
    <row r="50" spans="1:23" ht="153" customHeight="1" x14ac:dyDescent="0.25">
      <c r="A50" s="171" t="s">
        <v>181</v>
      </c>
      <c r="B50" s="752" t="s">
        <v>226</v>
      </c>
      <c r="C50" s="757" t="s">
        <v>227</v>
      </c>
      <c r="D50" s="364"/>
      <c r="E50" s="372">
        <v>51</v>
      </c>
      <c r="F50" s="338"/>
      <c r="G50" s="435"/>
      <c r="H50" s="374"/>
      <c r="I50" s="372">
        <v>51</v>
      </c>
      <c r="J50" s="338"/>
      <c r="K50" s="436"/>
      <c r="L50" s="631"/>
      <c r="M50" s="633">
        <v>41.2</v>
      </c>
      <c r="N50" s="338"/>
      <c r="O50" s="437"/>
      <c r="P50" s="395"/>
      <c r="Q50" s="454">
        <f t="shared" si="0"/>
        <v>0.80784313725490198</v>
      </c>
    </row>
    <row r="51" spans="1:23" ht="76.5" x14ac:dyDescent="0.25">
      <c r="A51" s="171" t="s">
        <v>182</v>
      </c>
      <c r="B51" s="172" t="s">
        <v>394</v>
      </c>
      <c r="C51" s="757" t="s">
        <v>227</v>
      </c>
      <c r="D51" s="364">
        <v>8253.9</v>
      </c>
      <c r="E51" s="362"/>
      <c r="F51" s="338"/>
      <c r="G51" s="435"/>
      <c r="H51" s="364">
        <v>8253.9</v>
      </c>
      <c r="I51" s="362"/>
      <c r="J51" s="338"/>
      <c r="K51" s="436"/>
      <c r="L51" s="631">
        <v>8239.9</v>
      </c>
      <c r="M51" s="628"/>
      <c r="N51" s="338"/>
      <c r="O51" s="437"/>
      <c r="P51" s="395"/>
      <c r="Q51" s="454">
        <f t="shared" ref="Q51:Q57" si="1">L51/H51</f>
        <v>0.99830383212784257</v>
      </c>
    </row>
    <row r="52" spans="1:23" ht="89.25" x14ac:dyDescent="0.25">
      <c r="A52" s="171" t="s">
        <v>182</v>
      </c>
      <c r="B52" s="172" t="s">
        <v>393</v>
      </c>
      <c r="C52" s="757" t="s">
        <v>227</v>
      </c>
      <c r="D52" s="364">
        <v>18197.3</v>
      </c>
      <c r="E52" s="362"/>
      <c r="F52" s="338"/>
      <c r="G52" s="435"/>
      <c r="H52" s="364">
        <v>18197.3</v>
      </c>
      <c r="I52" s="362"/>
      <c r="J52" s="338"/>
      <c r="K52" s="436"/>
      <c r="L52" s="631">
        <v>17656.900000000001</v>
      </c>
      <c r="M52" s="628"/>
      <c r="N52" s="338"/>
      <c r="O52" s="437"/>
      <c r="P52" s="395"/>
      <c r="Q52" s="454">
        <f t="shared" si="1"/>
        <v>0.97030328675133137</v>
      </c>
    </row>
    <row r="53" spans="1:23" ht="51" x14ac:dyDescent="0.25">
      <c r="A53" s="171" t="s">
        <v>183</v>
      </c>
      <c r="B53" s="172" t="s">
        <v>99</v>
      </c>
      <c r="C53" s="757" t="s">
        <v>227</v>
      </c>
      <c r="D53" s="364">
        <v>109575.6</v>
      </c>
      <c r="E53" s="362"/>
      <c r="F53" s="338"/>
      <c r="G53" s="435"/>
      <c r="H53" s="364">
        <v>109575.6</v>
      </c>
      <c r="I53" s="362"/>
      <c r="J53" s="338"/>
      <c r="K53" s="435"/>
      <c r="L53" s="633">
        <v>107967.8</v>
      </c>
      <c r="M53" s="628"/>
      <c r="N53" s="338"/>
      <c r="O53" s="437"/>
      <c r="P53" s="395"/>
      <c r="Q53" s="454">
        <f>L53/H53</f>
        <v>0.98532702535966032</v>
      </c>
    </row>
    <row r="54" spans="1:23" ht="38.25" x14ac:dyDescent="0.25">
      <c r="A54" s="171" t="s">
        <v>184</v>
      </c>
      <c r="B54" s="172" t="s">
        <v>298</v>
      </c>
      <c r="C54" s="757" t="s">
        <v>227</v>
      </c>
      <c r="D54" s="364">
        <v>213</v>
      </c>
      <c r="E54" s="362"/>
      <c r="F54" s="338"/>
      <c r="G54" s="435"/>
      <c r="H54" s="364">
        <v>213</v>
      </c>
      <c r="I54" s="362"/>
      <c r="J54" s="338"/>
      <c r="K54" s="436"/>
      <c r="L54" s="631">
        <v>170.2</v>
      </c>
      <c r="M54" s="628"/>
      <c r="N54" s="338"/>
      <c r="O54" s="437"/>
      <c r="P54" s="395"/>
      <c r="Q54" s="454">
        <f t="shared" si="1"/>
        <v>0.79906103286384966</v>
      </c>
    </row>
    <row r="55" spans="1:23" ht="51" x14ac:dyDescent="0.25">
      <c r="A55" s="171" t="s">
        <v>185</v>
      </c>
      <c r="B55" s="172" t="s">
        <v>299</v>
      </c>
      <c r="C55" s="757" t="s">
        <v>227</v>
      </c>
      <c r="D55" s="364">
        <v>895300</v>
      </c>
      <c r="E55" s="362"/>
      <c r="F55" s="338"/>
      <c r="G55" s="435"/>
      <c r="H55" s="364">
        <v>895300</v>
      </c>
      <c r="I55" s="362"/>
      <c r="J55" s="338"/>
      <c r="K55" s="436"/>
      <c r="L55" s="631">
        <v>863930.9</v>
      </c>
      <c r="M55" s="628"/>
      <c r="N55" s="338"/>
      <c r="O55" s="437"/>
      <c r="P55" s="395"/>
      <c r="Q55" s="454">
        <f t="shared" si="1"/>
        <v>0.9649624706802189</v>
      </c>
    </row>
    <row r="56" spans="1:23" ht="38.25" x14ac:dyDescent="0.25">
      <c r="A56" s="171" t="s">
        <v>198</v>
      </c>
      <c r="B56" s="172" t="s">
        <v>186</v>
      </c>
      <c r="C56" s="757" t="s">
        <v>227</v>
      </c>
      <c r="D56" s="364">
        <v>31673.5</v>
      </c>
      <c r="E56" s="362"/>
      <c r="F56" s="338"/>
      <c r="G56" s="435"/>
      <c r="H56" s="364">
        <v>31673.5</v>
      </c>
      <c r="I56" s="362"/>
      <c r="J56" s="338"/>
      <c r="K56" s="436"/>
      <c r="L56" s="631">
        <v>31201.599999999999</v>
      </c>
      <c r="M56" s="628"/>
      <c r="N56" s="338"/>
      <c r="O56" s="437"/>
      <c r="P56" s="395"/>
      <c r="Q56" s="454">
        <f t="shared" si="1"/>
        <v>0.98510110976052534</v>
      </c>
    </row>
    <row r="57" spans="1:23" ht="38.25" x14ac:dyDescent="0.25">
      <c r="A57" s="171" t="s">
        <v>64</v>
      </c>
      <c r="B57" s="172" t="s">
        <v>300</v>
      </c>
      <c r="C57" s="757" t="s">
        <v>227</v>
      </c>
      <c r="D57" s="364">
        <v>512.6</v>
      </c>
      <c r="E57" s="362"/>
      <c r="F57" s="338"/>
      <c r="G57" s="435"/>
      <c r="H57" s="374">
        <v>512.6</v>
      </c>
      <c r="I57" s="362"/>
      <c r="J57" s="338"/>
      <c r="K57" s="436"/>
      <c r="L57" s="631">
        <v>289.10000000000002</v>
      </c>
      <c r="M57" s="628"/>
      <c r="N57" s="338"/>
      <c r="O57" s="437"/>
      <c r="P57" s="395"/>
      <c r="Q57" s="454">
        <f t="shared" si="1"/>
        <v>0.56398751463129149</v>
      </c>
    </row>
    <row r="58" spans="1:23" ht="25.5" x14ac:dyDescent="0.25">
      <c r="A58" s="173" t="s">
        <v>187</v>
      </c>
      <c r="B58" s="174" t="s">
        <v>188</v>
      </c>
      <c r="C58" s="757" t="s">
        <v>227</v>
      </c>
      <c r="D58" s="364">
        <f>D59+D60+D61</f>
        <v>0</v>
      </c>
      <c r="E58" s="374">
        <f>E59+E60+E61</f>
        <v>17917.900000000001</v>
      </c>
      <c r="F58" s="338"/>
      <c r="G58" s="435"/>
      <c r="H58" s="364">
        <f>H59+H60+H61</f>
        <v>0</v>
      </c>
      <c r="I58" s="374">
        <f>I59+I60+I61</f>
        <v>17917.900000000001</v>
      </c>
      <c r="J58" s="338"/>
      <c r="K58" s="436"/>
      <c r="L58" s="364">
        <f>L59+L60+L61</f>
        <v>0</v>
      </c>
      <c r="M58" s="374">
        <f>M59+M60+M61</f>
        <v>17665.599999999999</v>
      </c>
      <c r="N58" s="338"/>
      <c r="O58" s="437"/>
      <c r="P58" s="438"/>
      <c r="Q58" s="454">
        <f>M58/I58</f>
        <v>0.98591910882413658</v>
      </c>
    </row>
    <row r="59" spans="1:23" ht="113.25" customHeight="1" x14ac:dyDescent="0.25">
      <c r="A59" s="175" t="s">
        <v>102</v>
      </c>
      <c r="B59" s="764" t="s">
        <v>349</v>
      </c>
      <c r="C59" s="757" t="s">
        <v>227</v>
      </c>
      <c r="D59" s="439"/>
      <c r="E59" s="789">
        <v>16717.900000000001</v>
      </c>
      <c r="F59" s="411"/>
      <c r="G59" s="440"/>
      <c r="H59" s="558"/>
      <c r="I59" s="789">
        <v>16717.900000000001</v>
      </c>
      <c r="J59" s="411"/>
      <c r="K59" s="441"/>
      <c r="L59" s="634"/>
      <c r="M59" s="790">
        <v>16713.3</v>
      </c>
      <c r="N59" s="411"/>
      <c r="O59" s="442"/>
      <c r="P59" s="443"/>
      <c r="Q59" s="454">
        <f t="shared" si="0"/>
        <v>0.99972484582393706</v>
      </c>
    </row>
    <row r="60" spans="1:23" ht="81" customHeight="1" x14ac:dyDescent="0.25">
      <c r="A60" s="175" t="s">
        <v>103</v>
      </c>
      <c r="B60" s="764" t="s">
        <v>391</v>
      </c>
      <c r="C60" s="757" t="s">
        <v>227</v>
      </c>
      <c r="D60" s="439"/>
      <c r="E60" s="791">
        <v>1200</v>
      </c>
      <c r="F60" s="411"/>
      <c r="G60" s="440"/>
      <c r="H60" s="558"/>
      <c r="I60" s="791">
        <v>1200</v>
      </c>
      <c r="J60" s="411"/>
      <c r="K60" s="441"/>
      <c r="L60" s="634"/>
      <c r="M60" s="635">
        <v>952.3</v>
      </c>
      <c r="N60" s="411"/>
      <c r="O60" s="442"/>
      <c r="P60" s="443"/>
      <c r="Q60" s="454">
        <f t="shared" si="0"/>
        <v>0.79358333333333331</v>
      </c>
    </row>
    <row r="61" spans="1:23" ht="81" customHeight="1" x14ac:dyDescent="0.25">
      <c r="A61" s="175" t="s">
        <v>29</v>
      </c>
      <c r="B61" s="764" t="s">
        <v>43</v>
      </c>
      <c r="C61" s="757"/>
      <c r="D61" s="439"/>
      <c r="E61" s="791">
        <v>0</v>
      </c>
      <c r="F61" s="411"/>
      <c r="G61" s="440"/>
      <c r="H61" s="558"/>
      <c r="I61" s="791">
        <v>0</v>
      </c>
      <c r="J61" s="411"/>
      <c r="K61" s="441"/>
      <c r="L61" s="634"/>
      <c r="M61" s="635">
        <v>0</v>
      </c>
      <c r="N61" s="411"/>
      <c r="O61" s="442"/>
      <c r="P61" s="742" t="s">
        <v>448</v>
      </c>
      <c r="Q61" s="454" t="e">
        <f t="shared" si="0"/>
        <v>#DIV/0!</v>
      </c>
    </row>
    <row r="62" spans="1:23" ht="48" customHeight="1" x14ac:dyDescent="0.25">
      <c r="A62" s="173" t="s">
        <v>133</v>
      </c>
      <c r="B62" s="174" t="s">
        <v>189</v>
      </c>
      <c r="C62" s="576" t="s">
        <v>390</v>
      </c>
      <c r="D62" s="472">
        <f>D63+D65+D64</f>
        <v>2093.8000000000002</v>
      </c>
      <c r="E62" s="444">
        <f>E63+E65+E64</f>
        <v>12494.8</v>
      </c>
      <c r="F62" s="338"/>
      <c r="G62" s="435"/>
      <c r="H62" s="374">
        <f>H63+H65+H64</f>
        <v>0</v>
      </c>
      <c r="I62" s="374">
        <f>I63+I65+I64</f>
        <v>14588.6</v>
      </c>
      <c r="J62" s="338"/>
      <c r="K62" s="436"/>
      <c r="L62" s="631">
        <f>L63+L64+L65</f>
        <v>0</v>
      </c>
      <c r="M62" s="792">
        <f>M63+M65+M64</f>
        <v>14332.500000000002</v>
      </c>
      <c r="N62" s="338"/>
      <c r="O62" s="437"/>
      <c r="P62" s="438"/>
      <c r="Q62" s="454">
        <f t="shared" si="0"/>
        <v>0.98244519693459287</v>
      </c>
    </row>
    <row r="63" spans="1:23" ht="68.25" hidden="1" customHeight="1" x14ac:dyDescent="0.25">
      <c r="A63" s="763" t="s">
        <v>115</v>
      </c>
      <c r="B63" s="764" t="s">
        <v>351</v>
      </c>
      <c r="C63" s="576" t="s">
        <v>386</v>
      </c>
      <c r="D63" s="464"/>
      <c r="E63" s="360"/>
      <c r="F63" s="409"/>
      <c r="G63" s="445"/>
      <c r="H63" s="373"/>
      <c r="I63" s="360"/>
      <c r="J63" s="409"/>
      <c r="K63" s="551"/>
      <c r="L63" s="636"/>
      <c r="M63" s="626"/>
      <c r="N63" s="409"/>
      <c r="O63" s="446"/>
      <c r="P63" s="447"/>
      <c r="Q63" s="454" t="e">
        <f t="shared" si="0"/>
        <v>#DIV/0!</v>
      </c>
    </row>
    <row r="64" spans="1:23" ht="28.5" customHeight="1" x14ac:dyDescent="0.25">
      <c r="A64" s="931" t="s">
        <v>115</v>
      </c>
      <c r="B64" s="933" t="s">
        <v>352</v>
      </c>
      <c r="C64" s="576" t="s">
        <v>227</v>
      </c>
      <c r="D64" s="364">
        <v>2093.8000000000002</v>
      </c>
      <c r="E64" s="362">
        <v>12494.8</v>
      </c>
      <c r="F64" s="338"/>
      <c r="G64" s="435"/>
      <c r="H64" s="364"/>
      <c r="I64" s="362">
        <f>234.7+490.6+12260.1+1603.2</f>
        <v>14588.6</v>
      </c>
      <c r="J64" s="338"/>
      <c r="K64" s="436"/>
      <c r="L64" s="631">
        <v>0</v>
      </c>
      <c r="M64" s="628">
        <f>234.6+234.6+12260.1+1603.2</f>
        <v>14332.500000000002</v>
      </c>
      <c r="N64" s="338"/>
      <c r="O64" s="437"/>
      <c r="P64" s="448"/>
      <c r="Q64" s="454">
        <f t="shared" si="0"/>
        <v>0.98244519693459287</v>
      </c>
      <c r="R64" s="380" t="e">
        <f>L64/H64</f>
        <v>#DIV/0!</v>
      </c>
    </row>
    <row r="65" spans="1:24" ht="129.75" customHeight="1" thickBot="1" x14ac:dyDescent="0.3">
      <c r="A65" s="932"/>
      <c r="B65" s="934"/>
      <c r="C65" s="576" t="s">
        <v>386</v>
      </c>
      <c r="D65" s="592"/>
      <c r="E65" s="375"/>
      <c r="F65" s="376"/>
      <c r="G65" s="377"/>
      <c r="H65" s="592"/>
      <c r="I65" s="375"/>
      <c r="J65" s="376"/>
      <c r="K65" s="608"/>
      <c r="L65" s="637"/>
      <c r="M65" s="638"/>
      <c r="N65" s="376"/>
      <c r="O65" s="378"/>
      <c r="P65" s="379">
        <f>L66/H66*100</f>
        <v>95.935227265790616</v>
      </c>
      <c r="Q65" s="454" t="e">
        <f t="shared" si="0"/>
        <v>#DIV/0!</v>
      </c>
    </row>
    <row r="66" spans="1:24" s="459" customFormat="1" ht="16.5" thickBot="1" x14ac:dyDescent="0.3">
      <c r="A66" s="449"/>
      <c r="B66" s="381" t="s">
        <v>240</v>
      </c>
      <c r="C66" s="569"/>
      <c r="D66" s="793">
        <f>D9+D58+D62</f>
        <v>1080160.1000000001</v>
      </c>
      <c r="E66" s="793">
        <f>E9+E58+E62</f>
        <v>5152782.637000001</v>
      </c>
      <c r="F66" s="450"/>
      <c r="G66" s="451"/>
      <c r="H66" s="581">
        <f>H9+H58+H62</f>
        <v>1081214.2000000002</v>
      </c>
      <c r="I66" s="701">
        <f>I9+I58+I62</f>
        <v>5151728.5370000014</v>
      </c>
      <c r="J66" s="450"/>
      <c r="K66" s="544"/>
      <c r="L66" s="581">
        <f>L9+L58+L62</f>
        <v>1037265.3</v>
      </c>
      <c r="M66" s="701">
        <f>M9+M58+M62</f>
        <v>5134185.6900000013</v>
      </c>
      <c r="N66" s="450"/>
      <c r="O66" s="452"/>
      <c r="P66" s="453"/>
      <c r="Q66" s="454">
        <f>(L66+M66)/(I66+H66)</f>
        <v>0.99013439564670258</v>
      </c>
      <c r="R66" s="455">
        <f>M66/I66</f>
        <v>0.99659476486891607</v>
      </c>
      <c r="S66" s="456">
        <f>L66/H66</f>
        <v>0.95935227265790612</v>
      </c>
      <c r="T66" s="457"/>
      <c r="U66" s="458">
        <f>I66+H66</f>
        <v>6232942.7370000016</v>
      </c>
      <c r="V66" s="458">
        <f>M66+L66</f>
        <v>6171450.9900000012</v>
      </c>
      <c r="W66" s="458">
        <f>M66/E66*100</f>
        <v>99.639089239540922</v>
      </c>
      <c r="X66" s="458">
        <f>L66/H66*100</f>
        <v>95.935227265790616</v>
      </c>
    </row>
    <row r="67" spans="1:24" s="459" customFormat="1" ht="16.5" hidden="1" thickBot="1" x14ac:dyDescent="0.3">
      <c r="A67" s="460"/>
      <c r="B67" s="382"/>
      <c r="C67" s="570"/>
      <c r="D67" s="593"/>
      <c r="E67" s="383"/>
      <c r="F67" s="461"/>
      <c r="G67" s="594"/>
      <c r="H67" s="383">
        <f>H66+I66-H65-I65-I63-I31</f>
        <v>6232845.0470000012</v>
      </c>
      <c r="I67" s="383">
        <f>I66-160-I63-I65+H64</f>
        <v>5151568.5370000014</v>
      </c>
      <c r="J67" s="461"/>
      <c r="K67" s="461"/>
      <c r="L67" s="593"/>
      <c r="M67" s="383">
        <f>M66-M65-M63-M31</f>
        <v>5134088.0000000009</v>
      </c>
      <c r="N67" s="461"/>
      <c r="O67" s="453"/>
      <c r="P67" s="453"/>
      <c r="Q67" s="454">
        <f>M67/I67</f>
        <v>0.99660675445265834</v>
      </c>
      <c r="R67" s="455"/>
      <c r="S67" s="456"/>
      <c r="T67" s="457"/>
      <c r="U67" s="458"/>
      <c r="V67" s="458"/>
      <c r="W67" s="458"/>
      <c r="X67" s="458"/>
    </row>
    <row r="68" spans="1:24" ht="19.5" customHeight="1" thickBot="1" x14ac:dyDescent="0.35">
      <c r="A68" s="938" t="s">
        <v>245</v>
      </c>
      <c r="B68" s="939"/>
      <c r="C68" s="939"/>
      <c r="D68" s="939"/>
      <c r="E68" s="939"/>
      <c r="F68" s="939"/>
      <c r="G68" s="939"/>
      <c r="H68" s="939"/>
      <c r="I68" s="939"/>
      <c r="J68" s="939"/>
      <c r="K68" s="939"/>
      <c r="L68" s="939"/>
      <c r="M68" s="939"/>
      <c r="N68" s="939"/>
      <c r="O68" s="939"/>
      <c r="P68" s="940"/>
      <c r="Q68" s="454" t="e">
        <f>M68/I68</f>
        <v>#DIV/0!</v>
      </c>
    </row>
    <row r="69" spans="1:24" ht="38.25" customHeight="1" x14ac:dyDescent="0.3">
      <c r="A69" s="344" t="s">
        <v>190</v>
      </c>
      <c r="B69" s="345" t="s">
        <v>151</v>
      </c>
      <c r="C69" s="757" t="s">
        <v>227</v>
      </c>
      <c r="D69" s="534">
        <f>D70+D71+D72+D73+D74+D75+D76+D77+D78+D79+D80+D81+D82+D83+D84+D85+D86+D87+D88+D89+D90+D91+D92+D93+D94+D95</f>
        <v>891085.7</v>
      </c>
      <c r="E69" s="588">
        <f>E70+E71+E72+E73+E74+E75+E76+E77+E78+E79+E80+E81+E82+E83+E84+E85+E86+E87+E88+E89+E90+E91+E92+E93+E94+E95</f>
        <v>1982805.9</v>
      </c>
      <c r="F69" s="588"/>
      <c r="G69" s="537"/>
      <c r="H69" s="534">
        <f>H70+H71+H72+H73+H74+H75+H76+H77+H78+H79+H80+H81+H82+H83+H84+H85+H86+H87+H88+H89+H90+H91+H92+H93+H94+H95</f>
        <v>1354970.3000000003</v>
      </c>
      <c r="I69" s="588">
        <f>I70+I71+I72+I73+I74+I75+I76+I77+I78+I79+I80+I81+I82+I83+I84+I85+I86+I87+I88+I89+I90+I91+I92+I93+I94+I95</f>
        <v>1518921.2999999998</v>
      </c>
      <c r="J69" s="535"/>
      <c r="K69" s="616"/>
      <c r="L69" s="319">
        <f>L70+L71+L72+L73+L74+L75+L76+L77+L78+L79+L80+L81+L82+L83+L84+L85+L86+L87+L88+L89+L90+L91+L92+L93+L94+L95</f>
        <v>1345105.5999999999</v>
      </c>
      <c r="M69" s="320">
        <f>M70+M71+M72+M73+M74+M75+M76+M77+M78+M79+M80+M81+M82+M83+M84+M85+M86+M87+M88+M89+M90+M91+M92+M93+M94+M95</f>
        <v>1512173.4</v>
      </c>
      <c r="N69" s="463"/>
      <c r="O69" s="462"/>
      <c r="P69" s="463"/>
      <c r="Q69" s="454">
        <f>M69/I69</f>
        <v>0.99555743934856933</v>
      </c>
    </row>
    <row r="70" spans="1:24" ht="38.25" x14ac:dyDescent="0.25">
      <c r="A70" s="169" t="s">
        <v>262</v>
      </c>
      <c r="B70" s="170" t="s">
        <v>301</v>
      </c>
      <c r="C70" s="757" t="s">
        <v>227</v>
      </c>
      <c r="D70" s="464"/>
      <c r="E70" s="360">
        <v>299411.59999999998</v>
      </c>
      <c r="F70" s="465"/>
      <c r="G70" s="466"/>
      <c r="H70" s="373"/>
      <c r="I70" s="360">
        <v>299411.59999999998</v>
      </c>
      <c r="J70" s="465"/>
      <c r="K70" s="467"/>
      <c r="L70" s="468"/>
      <c r="M70" s="361">
        <v>295614.40000000002</v>
      </c>
      <c r="N70" s="398"/>
      <c r="O70" s="399"/>
      <c r="P70" s="401"/>
      <c r="Q70" s="454">
        <f>M70/I70</f>
        <v>0.98731779263061303</v>
      </c>
    </row>
    <row r="71" spans="1:24" ht="63.75" x14ac:dyDescent="0.25">
      <c r="A71" s="171" t="s">
        <v>263</v>
      </c>
      <c r="B71" s="172" t="s">
        <v>302</v>
      </c>
      <c r="C71" s="757" t="s">
        <v>227</v>
      </c>
      <c r="D71" s="364"/>
      <c r="E71" s="362">
        <v>3042.5</v>
      </c>
      <c r="F71" s="365"/>
      <c r="G71" s="366"/>
      <c r="H71" s="374"/>
      <c r="I71" s="360">
        <v>3042.5</v>
      </c>
      <c r="J71" s="365"/>
      <c r="K71" s="367"/>
      <c r="L71" s="469"/>
      <c r="M71" s="363">
        <v>2900</v>
      </c>
      <c r="N71" s="355"/>
      <c r="O71" s="369"/>
      <c r="P71" s="370"/>
      <c r="Q71" s="454">
        <f t="shared" ref="Q71:Q79" si="2">M71/I71</f>
        <v>0.95316351684470013</v>
      </c>
    </row>
    <row r="72" spans="1:24" ht="76.5" customHeight="1" x14ac:dyDescent="0.25">
      <c r="A72" s="171" t="s">
        <v>264</v>
      </c>
      <c r="B72" s="172" t="s">
        <v>104</v>
      </c>
      <c r="C72" s="757" t="s">
        <v>227</v>
      </c>
      <c r="D72" s="364"/>
      <c r="E72" s="362">
        <v>3086.8</v>
      </c>
      <c r="F72" s="365"/>
      <c r="G72" s="366"/>
      <c r="H72" s="374"/>
      <c r="I72" s="360">
        <v>3086.8</v>
      </c>
      <c r="J72" s="365"/>
      <c r="K72" s="367"/>
      <c r="L72" s="469"/>
      <c r="M72" s="363">
        <v>2889.4</v>
      </c>
      <c r="N72" s="355"/>
      <c r="O72" s="369"/>
      <c r="P72" s="370"/>
      <c r="Q72" s="454">
        <f t="shared" si="2"/>
        <v>0.9360502786056758</v>
      </c>
    </row>
    <row r="73" spans="1:24" ht="92.25" customHeight="1" x14ac:dyDescent="0.25">
      <c r="A73" s="171" t="s">
        <v>265</v>
      </c>
      <c r="B73" s="172" t="s">
        <v>303</v>
      </c>
      <c r="C73" s="757" t="s">
        <v>227</v>
      </c>
      <c r="D73" s="364"/>
      <c r="E73" s="362">
        <v>2773.2</v>
      </c>
      <c r="F73" s="365"/>
      <c r="G73" s="366"/>
      <c r="H73" s="374"/>
      <c r="I73" s="360">
        <v>2773.2</v>
      </c>
      <c r="J73" s="365"/>
      <c r="K73" s="367"/>
      <c r="L73" s="469"/>
      <c r="M73" s="363">
        <v>2695.4</v>
      </c>
      <c r="N73" s="355"/>
      <c r="O73" s="369"/>
      <c r="P73" s="370"/>
      <c r="Q73" s="454">
        <f t="shared" si="2"/>
        <v>0.97194576662339549</v>
      </c>
    </row>
    <row r="74" spans="1:24" ht="67.5" customHeight="1" x14ac:dyDescent="0.25">
      <c r="A74" s="171" t="s">
        <v>266</v>
      </c>
      <c r="B74" s="172" t="s">
        <v>106</v>
      </c>
      <c r="C74" s="757" t="s">
        <v>227</v>
      </c>
      <c r="D74" s="364"/>
      <c r="E74" s="362">
        <v>0</v>
      </c>
      <c r="F74" s="365"/>
      <c r="G74" s="366"/>
      <c r="H74" s="374"/>
      <c r="I74" s="360">
        <v>0</v>
      </c>
      <c r="J74" s="365"/>
      <c r="K74" s="367"/>
      <c r="L74" s="469"/>
      <c r="M74" s="363">
        <v>0</v>
      </c>
      <c r="N74" s="355"/>
      <c r="O74" s="369"/>
      <c r="P74" s="742" t="s">
        <v>448</v>
      </c>
      <c r="Q74" s="454" t="e">
        <f t="shared" si="2"/>
        <v>#DIV/0!</v>
      </c>
    </row>
    <row r="75" spans="1:24" ht="114.75" x14ac:dyDescent="0.25">
      <c r="A75" s="171" t="s">
        <v>100</v>
      </c>
      <c r="B75" s="172" t="s">
        <v>107</v>
      </c>
      <c r="C75" s="757" t="s">
        <v>227</v>
      </c>
      <c r="D75" s="364"/>
      <c r="E75" s="384">
        <v>979.1</v>
      </c>
      <c r="F75" s="470"/>
      <c r="G75" s="471"/>
      <c r="H75" s="444"/>
      <c r="I75" s="384">
        <v>979.1</v>
      </c>
      <c r="J75" s="470"/>
      <c r="K75" s="473"/>
      <c r="L75" s="469"/>
      <c r="M75" s="363">
        <v>680.1</v>
      </c>
      <c r="N75" s="355"/>
      <c r="O75" s="369"/>
      <c r="P75" s="370"/>
      <c r="Q75" s="454">
        <f t="shared" si="2"/>
        <v>0.69461750587274029</v>
      </c>
    </row>
    <row r="76" spans="1:24" ht="39" customHeight="1" x14ac:dyDescent="0.25">
      <c r="A76" s="171" t="s">
        <v>101</v>
      </c>
      <c r="B76" s="172" t="s">
        <v>306</v>
      </c>
      <c r="C76" s="757" t="s">
        <v>227</v>
      </c>
      <c r="D76" s="364"/>
      <c r="E76" s="362">
        <v>182517.3</v>
      </c>
      <c r="F76" s="365"/>
      <c r="G76" s="366"/>
      <c r="H76" s="374"/>
      <c r="I76" s="362">
        <v>182517.3</v>
      </c>
      <c r="J76" s="365"/>
      <c r="K76" s="367"/>
      <c r="L76" s="469"/>
      <c r="M76" s="363">
        <v>182420.3</v>
      </c>
      <c r="N76" s="355"/>
      <c r="O76" s="369"/>
      <c r="P76" s="370"/>
      <c r="Q76" s="454">
        <f t="shared" si="2"/>
        <v>0.99946854352984627</v>
      </c>
    </row>
    <row r="77" spans="1:24" ht="119.25" customHeight="1" x14ac:dyDescent="0.25">
      <c r="A77" s="171" t="s">
        <v>147</v>
      </c>
      <c r="B77" s="172" t="s">
        <v>307</v>
      </c>
      <c r="C77" s="757" t="s">
        <v>227</v>
      </c>
      <c r="D77" s="364"/>
      <c r="E77" s="362">
        <v>412.2</v>
      </c>
      <c r="F77" s="365"/>
      <c r="G77" s="366"/>
      <c r="H77" s="374"/>
      <c r="I77" s="360">
        <v>412.2</v>
      </c>
      <c r="J77" s="365"/>
      <c r="K77" s="367"/>
      <c r="L77" s="469"/>
      <c r="M77" s="363">
        <v>403</v>
      </c>
      <c r="N77" s="355"/>
      <c r="O77" s="369"/>
      <c r="P77" s="370"/>
      <c r="Q77" s="454">
        <f t="shared" si="2"/>
        <v>0.97768073750606499</v>
      </c>
    </row>
    <row r="78" spans="1:24" ht="25.5" x14ac:dyDescent="0.25">
      <c r="A78" s="171" t="s">
        <v>350</v>
      </c>
      <c r="B78" s="172" t="s">
        <v>308</v>
      </c>
      <c r="C78" s="757" t="s">
        <v>227</v>
      </c>
      <c r="D78" s="364"/>
      <c r="E78" s="384">
        <v>57906.7</v>
      </c>
      <c r="F78" s="470"/>
      <c r="G78" s="471"/>
      <c r="H78" s="444"/>
      <c r="I78" s="360">
        <v>57906.7</v>
      </c>
      <c r="J78" s="470"/>
      <c r="K78" s="473"/>
      <c r="L78" s="469"/>
      <c r="M78" s="363">
        <v>57905.5</v>
      </c>
      <c r="N78" s="355"/>
      <c r="O78" s="369"/>
      <c r="P78" s="370"/>
      <c r="Q78" s="454">
        <f t="shared" si="2"/>
        <v>0.99997927700939615</v>
      </c>
    </row>
    <row r="79" spans="1:24" ht="40.5" customHeight="1" x14ac:dyDescent="0.25">
      <c r="A79" s="171" t="s">
        <v>353</v>
      </c>
      <c r="B79" s="172" t="s">
        <v>309</v>
      </c>
      <c r="C79" s="757" t="s">
        <v>227</v>
      </c>
      <c r="D79" s="474"/>
      <c r="E79" s="338">
        <v>300</v>
      </c>
      <c r="F79" s="475"/>
      <c r="G79" s="476"/>
      <c r="H79" s="582"/>
      <c r="I79" s="338">
        <v>300</v>
      </c>
      <c r="J79" s="475"/>
      <c r="K79" s="477"/>
      <c r="L79" s="474"/>
      <c r="M79" s="363">
        <v>300</v>
      </c>
      <c r="N79" s="478"/>
      <c r="O79" s="479"/>
      <c r="P79" s="480"/>
      <c r="Q79" s="454">
        <f t="shared" si="2"/>
        <v>1</v>
      </c>
    </row>
    <row r="80" spans="1:24" ht="28.5" customHeight="1" x14ac:dyDescent="0.25">
      <c r="A80" s="171" t="s">
        <v>88</v>
      </c>
      <c r="B80" s="172" t="s">
        <v>108</v>
      </c>
      <c r="C80" s="757" t="s">
        <v>227</v>
      </c>
      <c r="D80" s="364">
        <v>279520.2</v>
      </c>
      <c r="E80" s="362">
        <v>478119.5</v>
      </c>
      <c r="F80" s="365"/>
      <c r="G80" s="366"/>
      <c r="H80" s="364">
        <v>743404.8</v>
      </c>
      <c r="I80" s="362">
        <v>14234.9</v>
      </c>
      <c r="J80" s="365"/>
      <c r="K80" s="367"/>
      <c r="L80" s="364">
        <v>743404.8</v>
      </c>
      <c r="M80" s="363">
        <v>14186.5</v>
      </c>
      <c r="N80" s="355"/>
      <c r="O80" s="369"/>
      <c r="P80" s="370"/>
      <c r="Q80" s="454">
        <f>(L80+M80)/(H80+I80)</f>
        <v>0.99993611739194765</v>
      </c>
      <c r="V80" s="414">
        <f>L80+M80</f>
        <v>757591.3</v>
      </c>
    </row>
    <row r="81" spans="1:22" ht="67.5" customHeight="1" x14ac:dyDescent="0.25">
      <c r="A81" s="171" t="s">
        <v>153</v>
      </c>
      <c r="B81" s="172" t="s">
        <v>109</v>
      </c>
      <c r="C81" s="757" t="s">
        <v>227</v>
      </c>
      <c r="D81" s="364"/>
      <c r="E81" s="362">
        <v>246.20000000000002</v>
      </c>
      <c r="F81" s="338"/>
      <c r="G81" s="435"/>
      <c r="H81" s="374"/>
      <c r="I81" s="360">
        <v>246.20000000000002</v>
      </c>
      <c r="J81" s="338"/>
      <c r="K81" s="436"/>
      <c r="L81" s="364"/>
      <c r="M81" s="363">
        <v>234.1</v>
      </c>
      <c r="N81" s="481"/>
      <c r="O81" s="437"/>
      <c r="P81" s="438"/>
      <c r="Q81" s="454">
        <f>M81/I81</f>
        <v>0.95085296506904948</v>
      </c>
    </row>
    <row r="82" spans="1:22" ht="51" x14ac:dyDescent="0.25">
      <c r="A82" s="171" t="s">
        <v>154</v>
      </c>
      <c r="B82" s="172" t="s">
        <v>310</v>
      </c>
      <c r="C82" s="757" t="s">
        <v>227</v>
      </c>
      <c r="D82" s="364"/>
      <c r="E82" s="362">
        <v>208277</v>
      </c>
      <c r="F82" s="338"/>
      <c r="G82" s="435"/>
      <c r="H82" s="374"/>
      <c r="I82" s="362">
        <v>208277</v>
      </c>
      <c r="J82" s="338"/>
      <c r="K82" s="436"/>
      <c r="L82" s="364"/>
      <c r="M82" s="363">
        <v>207982.5</v>
      </c>
      <c r="N82" s="481"/>
      <c r="O82" s="437"/>
      <c r="P82" s="438"/>
      <c r="Q82" s="454">
        <f>M82/I82</f>
        <v>0.9985860176591751</v>
      </c>
    </row>
    <row r="83" spans="1:22" ht="76.5" customHeight="1" x14ac:dyDescent="0.25">
      <c r="A83" s="171" t="s">
        <v>155</v>
      </c>
      <c r="B83" s="172" t="s">
        <v>311</v>
      </c>
      <c r="C83" s="757" t="s">
        <v>227</v>
      </c>
      <c r="D83" s="364"/>
      <c r="E83" s="362">
        <v>2150.6</v>
      </c>
      <c r="F83" s="338"/>
      <c r="G83" s="435"/>
      <c r="H83" s="374"/>
      <c r="I83" s="362">
        <v>2150.6</v>
      </c>
      <c r="J83" s="338"/>
      <c r="K83" s="436"/>
      <c r="L83" s="364"/>
      <c r="M83" s="363">
        <v>2072.6</v>
      </c>
      <c r="N83" s="481"/>
      <c r="O83" s="437"/>
      <c r="P83" s="438"/>
      <c r="Q83" s="454">
        <f>M83/I83</f>
        <v>0.96373105179949781</v>
      </c>
    </row>
    <row r="84" spans="1:22" ht="66.75" customHeight="1" x14ac:dyDescent="0.25">
      <c r="A84" s="171" t="s">
        <v>156</v>
      </c>
      <c r="B84" s="172" t="s">
        <v>110</v>
      </c>
      <c r="C84" s="757" t="s">
        <v>227</v>
      </c>
      <c r="D84" s="364"/>
      <c r="E84" s="362">
        <v>1567.5</v>
      </c>
      <c r="F84" s="338"/>
      <c r="G84" s="435"/>
      <c r="H84" s="583"/>
      <c r="I84" s="360">
        <v>1567.5</v>
      </c>
      <c r="J84" s="410"/>
      <c r="K84" s="482"/>
      <c r="L84" s="364"/>
      <c r="M84" s="363">
        <v>1393.4</v>
      </c>
      <c r="N84" s="481"/>
      <c r="O84" s="437"/>
      <c r="P84" s="395"/>
      <c r="Q84" s="454">
        <f>M84/I84</f>
        <v>0.88893141945773535</v>
      </c>
      <c r="R84" s="276"/>
    </row>
    <row r="85" spans="1:22" ht="95.25" customHeight="1" x14ac:dyDescent="0.25">
      <c r="A85" s="171" t="s">
        <v>157</v>
      </c>
      <c r="B85" s="172" t="s">
        <v>312</v>
      </c>
      <c r="C85" s="615" t="s">
        <v>227</v>
      </c>
      <c r="D85" s="372">
        <v>3700.5</v>
      </c>
      <c r="E85" s="362"/>
      <c r="F85" s="338"/>
      <c r="G85" s="435"/>
      <c r="H85" s="372">
        <v>3700.5</v>
      </c>
      <c r="I85" s="360"/>
      <c r="J85" s="338"/>
      <c r="K85" s="436"/>
      <c r="L85" s="364">
        <v>3448.5</v>
      </c>
      <c r="M85" s="363"/>
      <c r="N85" s="481"/>
      <c r="O85" s="437"/>
      <c r="P85" s="438"/>
      <c r="Q85" s="454">
        <f>L85/H85</f>
        <v>0.93190109444669644</v>
      </c>
    </row>
    <row r="86" spans="1:22" ht="87" customHeight="1" x14ac:dyDescent="0.25">
      <c r="A86" s="171" t="s">
        <v>158</v>
      </c>
      <c r="B86" s="172" t="s">
        <v>313</v>
      </c>
      <c r="C86" s="757" t="s">
        <v>227</v>
      </c>
      <c r="D86" s="364">
        <v>418341.2</v>
      </c>
      <c r="E86" s="362"/>
      <c r="F86" s="338"/>
      <c r="G86" s="435"/>
      <c r="H86" s="364">
        <v>418341.2</v>
      </c>
      <c r="I86" s="360"/>
      <c r="J86" s="338"/>
      <c r="K86" s="436"/>
      <c r="L86" s="364">
        <v>416887.6</v>
      </c>
      <c r="M86" s="363"/>
      <c r="N86" s="481"/>
      <c r="O86" s="437"/>
      <c r="P86" s="438"/>
      <c r="Q86" s="454">
        <f t="shared" ref="Q86:Q92" si="3">L86/H86</f>
        <v>0.99652532430465846</v>
      </c>
    </row>
    <row r="87" spans="1:22" ht="80.25" customHeight="1" x14ac:dyDescent="0.25">
      <c r="A87" s="171" t="s">
        <v>159</v>
      </c>
      <c r="B87" s="172" t="s">
        <v>314</v>
      </c>
      <c r="C87" s="757" t="s">
        <v>227</v>
      </c>
      <c r="D87" s="364">
        <v>3</v>
      </c>
      <c r="E87" s="362"/>
      <c r="F87" s="338"/>
      <c r="G87" s="435"/>
      <c r="H87" s="583">
        <v>3</v>
      </c>
      <c r="I87" s="360"/>
      <c r="J87" s="338"/>
      <c r="K87" s="436"/>
      <c r="L87" s="364">
        <v>0</v>
      </c>
      <c r="M87" s="363"/>
      <c r="N87" s="481"/>
      <c r="O87" s="437"/>
      <c r="P87" s="370"/>
      <c r="Q87" s="454">
        <f t="shared" si="3"/>
        <v>0</v>
      </c>
    </row>
    <row r="88" spans="1:22" ht="88.5" customHeight="1" x14ac:dyDescent="0.25">
      <c r="A88" s="171" t="s">
        <v>160</v>
      </c>
      <c r="B88" s="172" t="s">
        <v>315</v>
      </c>
      <c r="C88" s="757" t="s">
        <v>227</v>
      </c>
      <c r="D88" s="364">
        <v>0.6</v>
      </c>
      <c r="E88" s="362"/>
      <c r="F88" s="338"/>
      <c r="G88" s="435"/>
      <c r="H88" s="583">
        <v>0.6</v>
      </c>
      <c r="I88" s="360"/>
      <c r="J88" s="338"/>
      <c r="K88" s="436"/>
      <c r="L88" s="364">
        <v>0</v>
      </c>
      <c r="M88" s="363"/>
      <c r="N88" s="481"/>
      <c r="O88" s="437"/>
      <c r="P88" s="370"/>
      <c r="Q88" s="454">
        <f t="shared" si="3"/>
        <v>0</v>
      </c>
    </row>
    <row r="89" spans="1:22" ht="84.75" customHeight="1" x14ac:dyDescent="0.25">
      <c r="A89" s="171" t="s">
        <v>161</v>
      </c>
      <c r="B89" s="172" t="s">
        <v>316</v>
      </c>
      <c r="C89" s="757" t="s">
        <v>227</v>
      </c>
      <c r="D89" s="364">
        <v>38554.1</v>
      </c>
      <c r="E89" s="362"/>
      <c r="F89" s="338"/>
      <c r="G89" s="435"/>
      <c r="H89" s="364">
        <v>38554.1</v>
      </c>
      <c r="I89" s="360"/>
      <c r="J89" s="338"/>
      <c r="K89" s="436"/>
      <c r="L89" s="364">
        <v>38538.1</v>
      </c>
      <c r="M89" s="363"/>
      <c r="N89" s="481"/>
      <c r="O89" s="437"/>
      <c r="P89" s="395"/>
      <c r="Q89" s="454">
        <f t="shared" si="3"/>
        <v>0.99958499874202744</v>
      </c>
    </row>
    <row r="90" spans="1:22" ht="56.25" customHeight="1" x14ac:dyDescent="0.25">
      <c r="A90" s="171" t="s">
        <v>162</v>
      </c>
      <c r="B90" s="172" t="s">
        <v>317</v>
      </c>
      <c r="C90" s="757" t="s">
        <v>227</v>
      </c>
      <c r="D90" s="364">
        <v>8788.6</v>
      </c>
      <c r="E90" s="362"/>
      <c r="F90" s="338"/>
      <c r="G90" s="435"/>
      <c r="H90" s="364">
        <v>8788.6</v>
      </c>
      <c r="I90" s="360"/>
      <c r="J90" s="338"/>
      <c r="K90" s="436"/>
      <c r="L90" s="364">
        <v>8342.4</v>
      </c>
      <c r="M90" s="363"/>
      <c r="N90" s="481"/>
      <c r="O90" s="437"/>
      <c r="P90" s="395"/>
      <c r="Q90" s="454">
        <f t="shared" si="3"/>
        <v>0.94922968390869977</v>
      </c>
    </row>
    <row r="91" spans="1:22" ht="79.5" customHeight="1" x14ac:dyDescent="0.25">
      <c r="A91" s="171" t="s">
        <v>163</v>
      </c>
      <c r="B91" s="172" t="s">
        <v>318</v>
      </c>
      <c r="C91" s="757" t="s">
        <v>227</v>
      </c>
      <c r="D91" s="364">
        <v>112.6</v>
      </c>
      <c r="E91" s="362"/>
      <c r="F91" s="338"/>
      <c r="G91" s="435"/>
      <c r="H91" s="583">
        <v>112.6</v>
      </c>
      <c r="I91" s="360"/>
      <c r="J91" s="338"/>
      <c r="K91" s="436"/>
      <c r="L91" s="364">
        <v>0</v>
      </c>
      <c r="M91" s="363"/>
      <c r="N91" s="481"/>
      <c r="O91" s="437"/>
      <c r="P91" s="395"/>
      <c r="Q91" s="454">
        <f>L91/H91</f>
        <v>0</v>
      </c>
    </row>
    <row r="92" spans="1:22" ht="51" customHeight="1" x14ac:dyDescent="0.25">
      <c r="A92" s="171" t="s">
        <v>164</v>
      </c>
      <c r="B92" s="764" t="s">
        <v>395</v>
      </c>
      <c r="C92" s="757" t="s">
        <v>227</v>
      </c>
      <c r="D92" s="364">
        <v>142064.9</v>
      </c>
      <c r="E92" s="360"/>
      <c r="F92" s="338"/>
      <c r="G92" s="435"/>
      <c r="H92" s="583">
        <v>142064.9</v>
      </c>
      <c r="I92" s="360"/>
      <c r="J92" s="338"/>
      <c r="K92" s="436"/>
      <c r="L92" s="364">
        <v>134484.20000000001</v>
      </c>
      <c r="M92" s="363"/>
      <c r="N92" s="481"/>
      <c r="O92" s="437"/>
      <c r="P92" s="395"/>
      <c r="Q92" s="454">
        <f t="shared" si="3"/>
        <v>0.94663917688324151</v>
      </c>
    </row>
    <row r="93" spans="1:22" s="671" customFormat="1" ht="178.5" customHeight="1" x14ac:dyDescent="0.25">
      <c r="A93" s="172" t="s">
        <v>165</v>
      </c>
      <c r="B93" s="764" t="s">
        <v>105</v>
      </c>
      <c r="C93" s="757" t="s">
        <v>227</v>
      </c>
      <c r="D93" s="484"/>
      <c r="E93" s="794">
        <v>16210.9</v>
      </c>
      <c r="F93" s="385"/>
      <c r="G93" s="485"/>
      <c r="H93" s="584"/>
      <c r="I93" s="794">
        <v>16210.9</v>
      </c>
      <c r="J93" s="385"/>
      <c r="K93" s="486"/>
      <c r="L93" s="484"/>
      <c r="M93" s="385">
        <v>16034.2</v>
      </c>
      <c r="N93" s="767"/>
      <c r="O93" s="487"/>
      <c r="P93" s="488"/>
      <c r="Q93" s="454">
        <f>M93/I93</f>
        <v>0.98909992659260138</v>
      </c>
      <c r="R93" s="670"/>
      <c r="S93" s="670"/>
    </row>
    <row r="94" spans="1:22" ht="70.5" customHeight="1" x14ac:dyDescent="0.25">
      <c r="A94" s="171" t="s">
        <v>166</v>
      </c>
      <c r="B94" s="764" t="s">
        <v>304</v>
      </c>
      <c r="C94" s="757" t="s">
        <v>227</v>
      </c>
      <c r="D94" s="364"/>
      <c r="E94" s="362">
        <v>705424.8</v>
      </c>
      <c r="F94" s="338"/>
      <c r="G94" s="435"/>
      <c r="H94" s="374"/>
      <c r="I94" s="362">
        <v>705424.8</v>
      </c>
      <c r="J94" s="338"/>
      <c r="K94" s="436"/>
      <c r="L94" s="364"/>
      <c r="M94" s="363">
        <v>704324.6</v>
      </c>
      <c r="N94" s="481"/>
      <c r="O94" s="437"/>
      <c r="P94" s="483"/>
      <c r="Q94" s="454">
        <f>M94/I94</f>
        <v>0.99844037238271166</v>
      </c>
    </row>
    <row r="95" spans="1:22" ht="41.25" customHeight="1" thickBot="1" x14ac:dyDescent="0.3">
      <c r="A95" s="171" t="s">
        <v>167</v>
      </c>
      <c r="B95" s="172" t="s">
        <v>305</v>
      </c>
      <c r="C95" s="757" t="s">
        <v>227</v>
      </c>
      <c r="D95" s="364"/>
      <c r="E95" s="362">
        <v>20380</v>
      </c>
      <c r="F95" s="338"/>
      <c r="G95" s="435"/>
      <c r="H95" s="374"/>
      <c r="I95" s="360">
        <v>20380</v>
      </c>
      <c r="J95" s="338"/>
      <c r="K95" s="436"/>
      <c r="L95" s="364"/>
      <c r="M95" s="363">
        <v>20137.400000000001</v>
      </c>
      <c r="N95" s="481"/>
      <c r="O95" s="437"/>
      <c r="P95" s="395">
        <f>L96/H96*100</f>
        <v>99.271961902043131</v>
      </c>
      <c r="Q95" s="454">
        <f>M95/I95</f>
        <v>0.98809617271835137</v>
      </c>
    </row>
    <row r="96" spans="1:22" s="459" customFormat="1" ht="16.5" thickBot="1" x14ac:dyDescent="0.3">
      <c r="A96" s="489"/>
      <c r="B96" s="386" t="s">
        <v>240</v>
      </c>
      <c r="C96" s="571"/>
      <c r="D96" s="702">
        <f>D69</f>
        <v>891085.7</v>
      </c>
      <c r="E96" s="702">
        <f>E69</f>
        <v>1982805.9</v>
      </c>
      <c r="F96" s="490"/>
      <c r="G96" s="491"/>
      <c r="H96" s="703">
        <f>H69</f>
        <v>1354970.3000000003</v>
      </c>
      <c r="I96" s="702">
        <f>I69</f>
        <v>1518921.2999999998</v>
      </c>
      <c r="J96" s="490"/>
      <c r="K96" s="492"/>
      <c r="L96" s="702">
        <f>L69</f>
        <v>1345105.5999999999</v>
      </c>
      <c r="M96" s="702">
        <f>M69</f>
        <v>1512173.4</v>
      </c>
      <c r="N96" s="493"/>
      <c r="O96" s="494"/>
      <c r="P96" s="495"/>
      <c r="Q96" s="454">
        <f>(L96+M96)/(I96+H96)</f>
        <v>0.99421947577981018</v>
      </c>
      <c r="R96" s="455">
        <f>M96/I96</f>
        <v>0.99555743934856933</v>
      </c>
      <c r="S96" s="456">
        <f>L96/H96</f>
        <v>0.99271961902043138</v>
      </c>
      <c r="T96" s="457"/>
      <c r="U96" s="458">
        <f>I96+H96</f>
        <v>2873891.6</v>
      </c>
      <c r="V96" s="458">
        <f>M96+L96</f>
        <v>2857279</v>
      </c>
    </row>
    <row r="97" spans="1:24" ht="22.5" customHeight="1" thickBot="1" x14ac:dyDescent="0.3">
      <c r="A97" s="941" t="s">
        <v>246</v>
      </c>
      <c r="B97" s="942"/>
      <c r="C97" s="942"/>
      <c r="D97" s="942"/>
      <c r="E97" s="942"/>
      <c r="F97" s="942"/>
      <c r="G97" s="942"/>
      <c r="H97" s="942"/>
      <c r="I97" s="942"/>
      <c r="J97" s="942"/>
      <c r="K97" s="942"/>
      <c r="L97" s="942"/>
      <c r="M97" s="942"/>
      <c r="N97" s="942"/>
      <c r="O97" s="942"/>
      <c r="P97" s="943"/>
      <c r="Q97" s="496"/>
      <c r="R97" s="672"/>
      <c r="T97" s="707">
        <f>(L96+M96)/(D96+E96)*100</f>
        <v>99.42194757798103</v>
      </c>
      <c r="U97" s="414">
        <f>L96+M96</f>
        <v>2857279</v>
      </c>
      <c r="V97" s="414">
        <f>D96+E96</f>
        <v>2873891.5999999996</v>
      </c>
      <c r="W97" s="707">
        <f>L96/H96*100</f>
        <v>99.271961902043131</v>
      </c>
      <c r="X97" s="707">
        <f>M96/I96*100</f>
        <v>99.555743934856935</v>
      </c>
    </row>
    <row r="98" spans="1:24" ht="94.5" customHeight="1" thickBot="1" x14ac:dyDescent="0.3">
      <c r="A98" s="497" t="s">
        <v>152</v>
      </c>
      <c r="B98" s="345" t="s">
        <v>74</v>
      </c>
      <c r="C98" s="577" t="s">
        <v>390</v>
      </c>
      <c r="D98" s="617">
        <f>D99+D112+D114+D123</f>
        <v>1359.4</v>
      </c>
      <c r="E98" s="618">
        <f>E99+E112+E114+E123</f>
        <v>7574.2</v>
      </c>
      <c r="F98" s="619"/>
      <c r="G98" s="620"/>
      <c r="H98" s="618">
        <f>H99+H112+H114+H123</f>
        <v>1657.8</v>
      </c>
      <c r="I98" s="618">
        <f>I99+I112+I114+I123</f>
        <v>7275.7999999999993</v>
      </c>
      <c r="J98" s="619"/>
      <c r="K98" s="346"/>
      <c r="L98" s="617">
        <f>L99+L112+L114+L123</f>
        <v>1657.8000000000002</v>
      </c>
      <c r="M98" s="618">
        <f>M99+M112+M114+M123</f>
        <v>7275.5285399999993</v>
      </c>
      <c r="N98" s="498"/>
      <c r="O98" s="595"/>
      <c r="P98" s="497"/>
      <c r="Q98" s="357"/>
    </row>
    <row r="99" spans="1:24" ht="43.5" customHeight="1" x14ac:dyDescent="0.25">
      <c r="A99" s="347" t="s">
        <v>262</v>
      </c>
      <c r="B99" s="348" t="s">
        <v>321</v>
      </c>
      <c r="C99" s="577" t="s">
        <v>390</v>
      </c>
      <c r="D99" s="596">
        <f>D100+D101</f>
        <v>1359.4</v>
      </c>
      <c r="E99" s="387">
        <f>E100+E101</f>
        <v>2540.6</v>
      </c>
      <c r="F99" s="499"/>
      <c r="G99" s="500"/>
      <c r="H99" s="596">
        <f>H100+H101</f>
        <v>1657.8</v>
      </c>
      <c r="I99" s="387">
        <f>I100+I101</f>
        <v>2242.1999999999998</v>
      </c>
      <c r="J99" s="501"/>
      <c r="K99" s="609"/>
      <c r="L99" s="596">
        <f>L100+L101</f>
        <v>1657.8000000000002</v>
      </c>
      <c r="M99" s="321">
        <f>M100+M101</f>
        <v>2242.1949399999999</v>
      </c>
      <c r="N99" s="499"/>
      <c r="O99" s="500"/>
      <c r="P99" s="502"/>
      <c r="Q99" s="371"/>
    </row>
    <row r="100" spans="1:24" ht="114.75" customHeight="1" x14ac:dyDescent="0.25">
      <c r="A100" s="944" t="s">
        <v>192</v>
      </c>
      <c r="B100" s="946" t="s">
        <v>203</v>
      </c>
      <c r="C100" s="757" t="s">
        <v>386</v>
      </c>
      <c r="D100" s="621"/>
      <c r="E100" s="360"/>
      <c r="F100" s="409"/>
      <c r="G100" s="445"/>
      <c r="H100" s="585"/>
      <c r="I100" s="360"/>
      <c r="J100" s="501"/>
      <c r="K100" s="609"/>
      <c r="L100" s="621"/>
      <c r="M100" s="360"/>
      <c r="N100" s="499"/>
      <c r="O100" s="500"/>
      <c r="P100" s="502"/>
      <c r="Q100" s="371"/>
      <c r="U100" s="415">
        <f>I101+I112+I114</f>
        <v>3975.7999999999997</v>
      </c>
    </row>
    <row r="101" spans="1:24" ht="77.25" customHeight="1" x14ac:dyDescent="0.25">
      <c r="A101" s="945"/>
      <c r="B101" s="947"/>
      <c r="C101" s="948" t="s">
        <v>227</v>
      </c>
      <c r="D101" s="621">
        <v>1359.4</v>
      </c>
      <c r="E101" s="360">
        <v>2540.6</v>
      </c>
      <c r="F101" s="338"/>
      <c r="G101" s="435"/>
      <c r="H101" s="795">
        <v>1657.8</v>
      </c>
      <c r="I101" s="362">
        <f>3900-H101</f>
        <v>2242.1999999999998</v>
      </c>
      <c r="J101" s="643"/>
      <c r="K101" s="609"/>
      <c r="L101" s="796">
        <f>552.6+552.6+552.6</f>
        <v>1657.8000000000002</v>
      </c>
      <c r="M101" s="384">
        <f>747.4+747.4+747.39494</f>
        <v>2242.1949399999999</v>
      </c>
      <c r="N101" s="644"/>
      <c r="O101" s="645"/>
      <c r="P101" s="646"/>
      <c r="Q101" s="371"/>
      <c r="T101" s="415">
        <f>I101+I112+I114</f>
        <v>3975.7999999999997</v>
      </c>
    </row>
    <row r="102" spans="1:24" ht="63.75" hidden="1" customHeight="1" x14ac:dyDescent="0.25">
      <c r="A102" s="349" t="s">
        <v>116</v>
      </c>
      <c r="B102" s="767" t="s">
        <v>323</v>
      </c>
      <c r="C102" s="948"/>
      <c r="D102" s="364"/>
      <c r="E102" s="362"/>
      <c r="F102" s="338"/>
      <c r="G102" s="435"/>
      <c r="H102" s="374"/>
      <c r="I102" s="362"/>
      <c r="J102" s="481"/>
      <c r="K102" s="503"/>
      <c r="L102" s="364"/>
      <c r="M102" s="363"/>
      <c r="N102" s="338"/>
      <c r="O102" s="435"/>
      <c r="P102" s="438"/>
      <c r="Q102" s="371"/>
    </row>
    <row r="103" spans="1:24" ht="63.75" hidden="1" customHeight="1" x14ac:dyDescent="0.25">
      <c r="A103" s="339" t="s">
        <v>117</v>
      </c>
      <c r="B103" s="767" t="s">
        <v>324</v>
      </c>
      <c r="C103" s="948"/>
      <c r="D103" s="364"/>
      <c r="E103" s="362"/>
      <c r="F103" s="365"/>
      <c r="G103" s="366"/>
      <c r="H103" s="374"/>
      <c r="I103" s="362"/>
      <c r="J103" s="355"/>
      <c r="K103" s="504"/>
      <c r="L103" s="469"/>
      <c r="M103" s="363"/>
      <c r="N103" s="365"/>
      <c r="O103" s="366"/>
      <c r="P103" s="370"/>
      <c r="Q103" s="371"/>
    </row>
    <row r="104" spans="1:24" ht="76.5" hidden="1" customHeight="1" x14ac:dyDescent="0.25">
      <c r="A104" s="339" t="s">
        <v>118</v>
      </c>
      <c r="B104" s="767" t="s">
        <v>325</v>
      </c>
      <c r="C104" s="948"/>
      <c r="D104" s="364"/>
      <c r="E104" s="362"/>
      <c r="F104" s="365"/>
      <c r="G104" s="366"/>
      <c r="H104" s="374"/>
      <c r="I104" s="362"/>
      <c r="J104" s="355"/>
      <c r="K104" s="504"/>
      <c r="L104" s="469"/>
      <c r="M104" s="363"/>
      <c r="N104" s="365"/>
      <c r="O104" s="366"/>
      <c r="P104" s="370"/>
      <c r="Q104" s="371"/>
    </row>
    <row r="105" spans="1:24" ht="0.75" hidden="1" customHeight="1" x14ac:dyDescent="0.25">
      <c r="A105" s="339" t="s">
        <v>119</v>
      </c>
      <c r="B105" s="767" t="s">
        <v>326</v>
      </c>
      <c r="C105" s="948"/>
      <c r="D105" s="364"/>
      <c r="E105" s="362"/>
      <c r="F105" s="365"/>
      <c r="G105" s="366"/>
      <c r="H105" s="374"/>
      <c r="I105" s="362"/>
      <c r="J105" s="355"/>
      <c r="K105" s="504"/>
      <c r="L105" s="469"/>
      <c r="M105" s="363"/>
      <c r="N105" s="365"/>
      <c r="O105" s="366"/>
      <c r="P105" s="370"/>
      <c r="Q105" s="371"/>
    </row>
    <row r="106" spans="1:24" ht="76.5" hidden="1" customHeight="1" x14ac:dyDescent="0.25">
      <c r="A106" s="339" t="s">
        <v>120</v>
      </c>
      <c r="B106" s="767" t="s">
        <v>113</v>
      </c>
      <c r="C106" s="948"/>
      <c r="D106" s="364"/>
      <c r="E106" s="362"/>
      <c r="F106" s="365"/>
      <c r="G106" s="366"/>
      <c r="H106" s="374"/>
      <c r="I106" s="362"/>
      <c r="J106" s="355"/>
      <c r="K106" s="504"/>
      <c r="L106" s="469"/>
      <c r="M106" s="363"/>
      <c r="N106" s="365"/>
      <c r="O106" s="366"/>
      <c r="P106" s="370"/>
      <c r="Q106" s="371"/>
    </row>
    <row r="107" spans="1:24" ht="63.75" hidden="1" customHeight="1" x14ac:dyDescent="0.25">
      <c r="A107" s="505" t="s">
        <v>121</v>
      </c>
      <c r="B107" s="756" t="s">
        <v>327</v>
      </c>
      <c r="C107" s="578"/>
      <c r="D107" s="464"/>
      <c r="E107" s="360">
        <v>0</v>
      </c>
      <c r="F107" s="465"/>
      <c r="G107" s="466"/>
      <c r="H107" s="373"/>
      <c r="I107" s="360">
        <v>0</v>
      </c>
      <c r="J107" s="398"/>
      <c r="K107" s="400"/>
      <c r="L107" s="468"/>
      <c r="M107" s="361">
        <v>0</v>
      </c>
      <c r="N107" s="465"/>
      <c r="O107" s="466"/>
      <c r="P107" s="401"/>
      <c r="Q107" s="371"/>
    </row>
    <row r="108" spans="1:24" ht="51" hidden="1" customHeight="1" x14ac:dyDescent="0.25">
      <c r="A108" s="506" t="s">
        <v>263</v>
      </c>
      <c r="B108" s="351" t="s">
        <v>328</v>
      </c>
      <c r="C108" s="578"/>
      <c r="D108" s="474"/>
      <c r="E108" s="388">
        <f>E109</f>
        <v>0</v>
      </c>
      <c r="F108" s="475"/>
      <c r="G108" s="476"/>
      <c r="H108" s="582"/>
      <c r="I108" s="388">
        <f>I109</f>
        <v>0</v>
      </c>
      <c r="J108" s="478"/>
      <c r="K108" s="507"/>
      <c r="L108" s="508"/>
      <c r="M108" s="388">
        <f>M109</f>
        <v>0</v>
      </c>
      <c r="N108" s="475"/>
      <c r="O108" s="476"/>
      <c r="P108" s="480"/>
      <c r="Q108" s="371"/>
    </row>
    <row r="109" spans="1:24" ht="63.75" hidden="1" customHeight="1" x14ac:dyDescent="0.25">
      <c r="A109" s="506" t="s">
        <v>205</v>
      </c>
      <c r="B109" s="351" t="s">
        <v>329</v>
      </c>
      <c r="C109" s="578"/>
      <c r="D109" s="474"/>
      <c r="E109" s="388">
        <f>E110+E111</f>
        <v>0</v>
      </c>
      <c r="F109" s="475"/>
      <c r="G109" s="476"/>
      <c r="H109" s="582"/>
      <c r="I109" s="388">
        <f>I110+I111</f>
        <v>0</v>
      </c>
      <c r="J109" s="478"/>
      <c r="K109" s="507"/>
      <c r="L109" s="508"/>
      <c r="M109" s="388">
        <f>M110+M111</f>
        <v>0</v>
      </c>
      <c r="N109" s="475"/>
      <c r="O109" s="476"/>
      <c r="P109" s="480"/>
      <c r="Q109" s="371"/>
    </row>
    <row r="110" spans="1:24" ht="76.5" hidden="1" customHeight="1" x14ac:dyDescent="0.25">
      <c r="A110" s="339" t="s">
        <v>201</v>
      </c>
      <c r="B110" s="767" t="s">
        <v>324</v>
      </c>
      <c r="C110" s="578"/>
      <c r="D110" s="364"/>
      <c r="E110" s="362"/>
      <c r="F110" s="365"/>
      <c r="G110" s="366"/>
      <c r="H110" s="374"/>
      <c r="I110" s="362"/>
      <c r="J110" s="355"/>
      <c r="K110" s="504"/>
      <c r="L110" s="469"/>
      <c r="M110" s="363"/>
      <c r="N110" s="365"/>
      <c r="O110" s="366"/>
      <c r="P110" s="370"/>
      <c r="Q110" s="371"/>
    </row>
    <row r="111" spans="1:24" ht="167.25" hidden="1" customHeight="1" x14ac:dyDescent="0.25">
      <c r="A111" s="339" t="s">
        <v>202</v>
      </c>
      <c r="B111" s="767" t="s">
        <v>330</v>
      </c>
      <c r="C111" s="578"/>
      <c r="D111" s="364"/>
      <c r="E111" s="362"/>
      <c r="F111" s="365"/>
      <c r="G111" s="366"/>
      <c r="H111" s="374"/>
      <c r="I111" s="362"/>
      <c r="J111" s="355"/>
      <c r="K111" s="504"/>
      <c r="L111" s="469"/>
      <c r="M111" s="363"/>
      <c r="N111" s="365"/>
      <c r="O111" s="366"/>
      <c r="P111" s="370"/>
      <c r="Q111" s="371"/>
    </row>
    <row r="112" spans="1:24" ht="66" customHeight="1" x14ac:dyDescent="0.25">
      <c r="A112" s="509" t="s">
        <v>263</v>
      </c>
      <c r="B112" s="354" t="s">
        <v>328</v>
      </c>
      <c r="C112" s="572" t="s">
        <v>227</v>
      </c>
      <c r="D112" s="364">
        <f>D113</f>
        <v>0</v>
      </c>
      <c r="E112" s="374">
        <f>E113</f>
        <v>800</v>
      </c>
      <c r="F112" s="365"/>
      <c r="G112" s="366"/>
      <c r="H112" s="364">
        <f>H113</f>
        <v>0</v>
      </c>
      <c r="I112" s="374">
        <f>I113</f>
        <v>800</v>
      </c>
      <c r="J112" s="355"/>
      <c r="K112" s="504"/>
      <c r="L112" s="364">
        <f>L113</f>
        <v>0</v>
      </c>
      <c r="M112" s="374">
        <f>M113</f>
        <v>800</v>
      </c>
      <c r="N112" s="365"/>
      <c r="O112" s="366"/>
      <c r="P112" s="370"/>
      <c r="Q112" s="371"/>
      <c r="R112" s="707"/>
      <c r="S112" s="707"/>
      <c r="U112" s="673">
        <f>M112+M114</f>
        <v>1733.3335999999999</v>
      </c>
    </row>
    <row r="113" spans="1:19" ht="55.5" customHeight="1" x14ac:dyDescent="0.25">
      <c r="A113" s="349" t="s">
        <v>205</v>
      </c>
      <c r="B113" s="764" t="s">
        <v>73</v>
      </c>
      <c r="C113" s="572" t="s">
        <v>227</v>
      </c>
      <c r="D113" s="364"/>
      <c r="E113" s="362">
        <v>800</v>
      </c>
      <c r="F113" s="365"/>
      <c r="G113" s="366"/>
      <c r="H113" s="374"/>
      <c r="I113" s="362">
        <v>800</v>
      </c>
      <c r="J113" s="355"/>
      <c r="K113" s="504"/>
      <c r="L113" s="469"/>
      <c r="M113" s="363">
        <v>800</v>
      </c>
      <c r="N113" s="365"/>
      <c r="O113" s="366"/>
      <c r="P113" s="370"/>
      <c r="Q113" s="371"/>
      <c r="R113" s="707"/>
      <c r="S113" s="707"/>
    </row>
    <row r="114" spans="1:19" ht="38.25" x14ac:dyDescent="0.25">
      <c r="A114" s="510" t="s">
        <v>264</v>
      </c>
      <c r="B114" s="351" t="s">
        <v>331</v>
      </c>
      <c r="C114" s="572" t="s">
        <v>227</v>
      </c>
      <c r="D114" s="596">
        <f>D115+D116</f>
        <v>0</v>
      </c>
      <c r="E114" s="388">
        <f>E115+E116</f>
        <v>933.6</v>
      </c>
      <c r="F114" s="475"/>
      <c r="G114" s="476"/>
      <c r="H114" s="586">
        <f>H115+H116</f>
        <v>0</v>
      </c>
      <c r="I114" s="388">
        <f>I115+I116</f>
        <v>933.6</v>
      </c>
      <c r="J114" s="511"/>
      <c r="K114" s="512"/>
      <c r="L114" s="596">
        <f>L115+L116</f>
        <v>0</v>
      </c>
      <c r="M114" s="388">
        <f>M115+M116</f>
        <v>933.33360000000005</v>
      </c>
      <c r="N114" s="475"/>
      <c r="O114" s="476"/>
      <c r="P114" s="480"/>
      <c r="Q114" s="371"/>
      <c r="R114" s="707"/>
      <c r="S114" s="707"/>
    </row>
    <row r="115" spans="1:19" ht="78" customHeight="1" x14ac:dyDescent="0.25">
      <c r="A115" s="766" t="s">
        <v>319</v>
      </c>
      <c r="B115" s="767" t="s">
        <v>332</v>
      </c>
      <c r="C115" s="572" t="s">
        <v>227</v>
      </c>
      <c r="D115" s="364"/>
      <c r="E115" s="362">
        <v>173.6</v>
      </c>
      <c r="F115" s="365"/>
      <c r="G115" s="366"/>
      <c r="H115" s="374"/>
      <c r="I115" s="362">
        <v>173.6</v>
      </c>
      <c r="J115" s="513"/>
      <c r="K115" s="514"/>
      <c r="L115" s="469"/>
      <c r="M115" s="363">
        <f>85.74048+87.80832</f>
        <v>173.5488</v>
      </c>
      <c r="N115" s="365"/>
      <c r="O115" s="366"/>
      <c r="P115" s="370"/>
      <c r="Q115" s="371"/>
      <c r="R115" s="707"/>
      <c r="S115" s="707"/>
    </row>
    <row r="116" spans="1:19" ht="124.5" customHeight="1" x14ac:dyDescent="0.25">
      <c r="A116" s="349" t="s">
        <v>320</v>
      </c>
      <c r="B116" s="767" t="s">
        <v>333</v>
      </c>
      <c r="C116" s="615" t="s">
        <v>227</v>
      </c>
      <c r="D116" s="586">
        <f>D117+D118+D119+D120+D121</f>
        <v>0</v>
      </c>
      <c r="E116" s="388">
        <f>E117+E118+E119+E120+E121+E122</f>
        <v>760</v>
      </c>
      <c r="F116" s="475"/>
      <c r="G116" s="476"/>
      <c r="H116" s="388">
        <f>H117+H118+H119+H120+H121</f>
        <v>0</v>
      </c>
      <c r="I116" s="388">
        <f>I117+I118+I119+I120+I121+I122</f>
        <v>760</v>
      </c>
      <c r="J116" s="511"/>
      <c r="K116" s="647"/>
      <c r="L116" s="586">
        <f>L117+L118+L119+L120+L121</f>
        <v>0</v>
      </c>
      <c r="M116" s="388">
        <f>M117+M118+M119+M120+M121+M122</f>
        <v>759.78480000000002</v>
      </c>
      <c r="N116" s="475"/>
      <c r="O116" s="476"/>
      <c r="P116" s="480"/>
      <c r="Q116" s="371"/>
      <c r="R116" s="707"/>
      <c r="S116" s="707"/>
    </row>
    <row r="117" spans="1:19" ht="117" customHeight="1" x14ac:dyDescent="0.25">
      <c r="A117" s="515" t="s">
        <v>206</v>
      </c>
      <c r="B117" s="767" t="s">
        <v>334</v>
      </c>
      <c r="C117" s="572" t="s">
        <v>227</v>
      </c>
      <c r="D117" s="364"/>
      <c r="E117" s="362">
        <v>70</v>
      </c>
      <c r="F117" s="365"/>
      <c r="G117" s="366"/>
      <c r="H117" s="374"/>
      <c r="I117" s="362">
        <v>70</v>
      </c>
      <c r="J117" s="516"/>
      <c r="K117" s="517"/>
      <c r="L117" s="518"/>
      <c r="M117" s="362">
        <v>70</v>
      </c>
      <c r="N117" s="365"/>
      <c r="O117" s="366"/>
      <c r="P117" s="370"/>
      <c r="Q117" s="371"/>
    </row>
    <row r="118" spans="1:19" ht="51" x14ac:dyDescent="0.25">
      <c r="A118" s="515" t="s">
        <v>207</v>
      </c>
      <c r="B118" s="767" t="s">
        <v>335</v>
      </c>
      <c r="C118" s="572" t="s">
        <v>227</v>
      </c>
      <c r="D118" s="364"/>
      <c r="E118" s="362">
        <v>110</v>
      </c>
      <c r="F118" s="365"/>
      <c r="G118" s="366"/>
      <c r="H118" s="374"/>
      <c r="I118" s="362">
        <v>110</v>
      </c>
      <c r="J118" s="516"/>
      <c r="K118" s="517"/>
      <c r="L118" s="518"/>
      <c r="M118" s="362">
        <f>60+50</f>
        <v>110</v>
      </c>
      <c r="N118" s="365"/>
      <c r="O118" s="366"/>
      <c r="P118" s="370"/>
      <c r="Q118" s="519"/>
    </row>
    <row r="119" spans="1:19" ht="51" x14ac:dyDescent="0.25">
      <c r="A119" s="515" t="s">
        <v>208</v>
      </c>
      <c r="B119" s="767" t="s">
        <v>336</v>
      </c>
      <c r="C119" s="572" t="s">
        <v>227</v>
      </c>
      <c r="D119" s="364"/>
      <c r="E119" s="362">
        <v>240</v>
      </c>
      <c r="F119" s="365"/>
      <c r="G119" s="366"/>
      <c r="H119" s="374"/>
      <c r="I119" s="362">
        <v>240</v>
      </c>
      <c r="J119" s="516"/>
      <c r="K119" s="517"/>
      <c r="L119" s="518"/>
      <c r="M119" s="362">
        <v>239.88480000000001</v>
      </c>
      <c r="N119" s="365"/>
      <c r="O119" s="366"/>
      <c r="P119" s="370"/>
      <c r="Q119" s="371"/>
    </row>
    <row r="120" spans="1:19" ht="42.75" customHeight="1" x14ac:dyDescent="0.25">
      <c r="A120" s="515" t="s">
        <v>209</v>
      </c>
      <c r="B120" s="767" t="s">
        <v>337</v>
      </c>
      <c r="C120" s="572" t="s">
        <v>227</v>
      </c>
      <c r="D120" s="364"/>
      <c r="E120" s="362">
        <v>140</v>
      </c>
      <c r="F120" s="365"/>
      <c r="G120" s="366"/>
      <c r="H120" s="374"/>
      <c r="I120" s="362">
        <v>140</v>
      </c>
      <c r="J120" s="516"/>
      <c r="K120" s="517"/>
      <c r="L120" s="518"/>
      <c r="M120" s="384">
        <f>70+69.9</f>
        <v>139.9</v>
      </c>
      <c r="N120" s="365"/>
      <c r="O120" s="366"/>
      <c r="P120" s="370"/>
      <c r="Q120" s="371"/>
    </row>
    <row r="121" spans="1:19" ht="41.25" customHeight="1" x14ac:dyDescent="0.25">
      <c r="A121" s="515" t="s">
        <v>52</v>
      </c>
      <c r="B121" s="767" t="s">
        <v>68</v>
      </c>
      <c r="C121" s="572" t="s">
        <v>227</v>
      </c>
      <c r="D121" s="364"/>
      <c r="E121" s="372">
        <v>100</v>
      </c>
      <c r="F121" s="365"/>
      <c r="G121" s="366"/>
      <c r="H121" s="374"/>
      <c r="I121" s="372">
        <v>100</v>
      </c>
      <c r="J121" s="516"/>
      <c r="K121" s="517"/>
      <c r="L121" s="518"/>
      <c r="M121" s="372">
        <v>100</v>
      </c>
      <c r="N121" s="365"/>
      <c r="O121" s="366"/>
      <c r="P121" s="370"/>
      <c r="Q121" s="371"/>
    </row>
    <row r="122" spans="1:19" ht="26.25" customHeight="1" x14ac:dyDescent="0.25">
      <c r="A122" s="515" t="s">
        <v>396</v>
      </c>
      <c r="B122" s="767" t="s">
        <v>397</v>
      </c>
      <c r="C122" s="572" t="s">
        <v>227</v>
      </c>
      <c r="D122" s="364"/>
      <c r="E122" s="372">
        <v>100</v>
      </c>
      <c r="F122" s="365"/>
      <c r="G122" s="366"/>
      <c r="H122" s="374"/>
      <c r="I122" s="372">
        <v>100</v>
      </c>
      <c r="J122" s="516"/>
      <c r="K122" s="517"/>
      <c r="L122" s="518"/>
      <c r="M122" s="372">
        <v>100</v>
      </c>
      <c r="N122" s="365"/>
      <c r="O122" s="366"/>
      <c r="P122" s="370"/>
      <c r="Q122" s="371"/>
    </row>
    <row r="123" spans="1:19" x14ac:dyDescent="0.25">
      <c r="A123" s="506" t="s">
        <v>265</v>
      </c>
      <c r="B123" s="351" t="s">
        <v>247</v>
      </c>
      <c r="C123" s="572" t="s">
        <v>227</v>
      </c>
      <c r="D123" s="597">
        <f>D124</f>
        <v>0</v>
      </c>
      <c r="E123" s="648">
        <f>E124</f>
        <v>3300</v>
      </c>
      <c r="F123" s="475"/>
      <c r="G123" s="476"/>
      <c r="H123" s="597">
        <f>H124</f>
        <v>0</v>
      </c>
      <c r="I123" s="648">
        <f>I124</f>
        <v>3300</v>
      </c>
      <c r="J123" s="511"/>
      <c r="K123" s="512"/>
      <c r="L123" s="597">
        <f>L124</f>
        <v>0</v>
      </c>
      <c r="M123" s="648">
        <f>M124</f>
        <v>3300</v>
      </c>
      <c r="N123" s="475"/>
      <c r="O123" s="476"/>
      <c r="P123" s="480"/>
      <c r="Q123" s="371"/>
    </row>
    <row r="124" spans="1:19" ht="35.25" customHeight="1" x14ac:dyDescent="0.25">
      <c r="A124" s="339" t="s">
        <v>210</v>
      </c>
      <c r="B124" s="767" t="s">
        <v>338</v>
      </c>
      <c r="C124" s="572" t="s">
        <v>227</v>
      </c>
      <c r="D124" s="472"/>
      <c r="E124" s="362">
        <v>3300</v>
      </c>
      <c r="F124" s="365"/>
      <c r="G124" s="366"/>
      <c r="H124" s="374"/>
      <c r="I124" s="362">
        <v>3300</v>
      </c>
      <c r="J124" s="513"/>
      <c r="K124" s="514"/>
      <c r="L124" s="469"/>
      <c r="M124" s="362">
        <f>1500+1800</f>
        <v>3300</v>
      </c>
      <c r="N124" s="365"/>
      <c r="O124" s="366"/>
      <c r="P124" s="370"/>
      <c r="Q124" s="371"/>
    </row>
    <row r="125" spans="1:19" ht="95.25" customHeight="1" x14ac:dyDescent="0.25">
      <c r="A125" s="350" t="s">
        <v>187</v>
      </c>
      <c r="B125" s="351" t="s">
        <v>199</v>
      </c>
      <c r="C125" s="572" t="s">
        <v>227</v>
      </c>
      <c r="D125" s="797">
        <f>D126</f>
        <v>2092.9</v>
      </c>
      <c r="E125" s="798">
        <f>E126</f>
        <v>459.4</v>
      </c>
      <c r="F125" s="408"/>
      <c r="G125" s="598"/>
      <c r="H125" s="799">
        <f>H126</f>
        <v>2552.3000000000002</v>
      </c>
      <c r="I125" s="798">
        <f>I126</f>
        <v>0</v>
      </c>
      <c r="J125" s="408"/>
      <c r="K125" s="664"/>
      <c r="L125" s="472">
        <f>L126</f>
        <v>2475.6970899999997</v>
      </c>
      <c r="M125" s="408">
        <f>M126</f>
        <v>0</v>
      </c>
      <c r="N125" s="365"/>
      <c r="O125" s="366"/>
      <c r="P125" s="370"/>
      <c r="Q125" s="371"/>
    </row>
    <row r="126" spans="1:19" ht="127.5" customHeight="1" thickBot="1" x14ac:dyDescent="0.3">
      <c r="A126" s="520" t="s">
        <v>102</v>
      </c>
      <c r="B126" s="521" t="s">
        <v>354</v>
      </c>
      <c r="C126" s="649" t="s">
        <v>227</v>
      </c>
      <c r="D126" s="800">
        <v>2092.9</v>
      </c>
      <c r="E126" s="375">
        <v>459.4</v>
      </c>
      <c r="F126" s="522"/>
      <c r="G126" s="523"/>
      <c r="H126" s="375">
        <v>2552.3000000000002</v>
      </c>
      <c r="I126" s="375"/>
      <c r="J126" s="665"/>
      <c r="K126" s="666"/>
      <c r="L126" s="801">
        <v>2475.6970899999997</v>
      </c>
      <c r="M126" s="667"/>
      <c r="N126" s="522"/>
      <c r="O126" s="523"/>
      <c r="P126" s="524"/>
      <c r="Q126" s="371"/>
    </row>
    <row r="127" spans="1:19" s="459" customFormat="1" ht="15" customHeight="1" thickBot="1" x14ac:dyDescent="0.3">
      <c r="A127" s="525"/>
      <c r="B127" s="381" t="s">
        <v>240</v>
      </c>
      <c r="C127" s="573"/>
      <c r="D127" s="704">
        <f>D98+D125</f>
        <v>3452.3</v>
      </c>
      <c r="E127" s="705">
        <f>E98+E125</f>
        <v>8033.5999999999995</v>
      </c>
      <c r="F127" s="526"/>
      <c r="G127" s="527"/>
      <c r="H127" s="587">
        <f>H98+H125</f>
        <v>4210.1000000000004</v>
      </c>
      <c r="I127" s="705">
        <f>I98+I125</f>
        <v>7275.7999999999993</v>
      </c>
      <c r="J127" s="528"/>
      <c r="K127" s="529"/>
      <c r="L127" s="587">
        <f>L98+L125</f>
        <v>4133.4970899999998</v>
      </c>
      <c r="M127" s="705">
        <f>M98+M125</f>
        <v>7275.5285399999993</v>
      </c>
      <c r="N127" s="450"/>
      <c r="O127" s="451"/>
      <c r="P127" s="453"/>
      <c r="Q127" s="519">
        <f>I127-I100</f>
        <v>7275.7999999999993</v>
      </c>
      <c r="R127" s="455"/>
      <c r="S127" s="456"/>
    </row>
    <row r="128" spans="1:19" s="459" customFormat="1" ht="15.75" hidden="1" thickBot="1" x14ac:dyDescent="0.3">
      <c r="A128" s="530"/>
      <c r="B128" s="382"/>
      <c r="C128" s="574"/>
      <c r="D128" s="599"/>
      <c r="E128" s="389"/>
      <c r="F128" s="531"/>
      <c r="G128" s="600"/>
      <c r="H128" s="389">
        <f>H125+H99-H100</f>
        <v>4210.1000000000004</v>
      </c>
      <c r="I128" s="389">
        <f>I127-I100-I126</f>
        <v>7275.7999999999993</v>
      </c>
      <c r="J128" s="532"/>
      <c r="K128" s="532"/>
      <c r="L128" s="599"/>
      <c r="M128" s="389"/>
      <c r="N128" s="461"/>
      <c r="O128" s="594"/>
      <c r="P128" s="453"/>
      <c r="Q128" s="533">
        <f>L127+M127</f>
        <v>11409.02563</v>
      </c>
      <c r="R128" s="456"/>
      <c r="S128" s="456"/>
    </row>
    <row r="129" spans="1:20" ht="15.75" customHeight="1" thickBot="1" x14ac:dyDescent="0.35">
      <c r="A129" s="938" t="s">
        <v>211</v>
      </c>
      <c r="B129" s="939"/>
      <c r="C129" s="939"/>
      <c r="D129" s="939"/>
      <c r="E129" s="939"/>
      <c r="F129" s="939"/>
      <c r="G129" s="939"/>
      <c r="H129" s="939"/>
      <c r="I129" s="939"/>
      <c r="J129" s="939"/>
      <c r="K129" s="939"/>
      <c r="L129" s="939"/>
      <c r="M129" s="939"/>
      <c r="N129" s="939"/>
      <c r="O129" s="939"/>
      <c r="P129" s="940"/>
      <c r="Q129" s="371"/>
    </row>
    <row r="130" spans="1:20" ht="63.75" customHeight="1" x14ac:dyDescent="0.25">
      <c r="A130" s="346" t="s">
        <v>152</v>
      </c>
      <c r="B130" s="345" t="s">
        <v>212</v>
      </c>
      <c r="C130" s="566" t="s">
        <v>200</v>
      </c>
      <c r="D130" s="285">
        <f>D131+D132+D134+D135+D136+D137</f>
        <v>139341.70000000001</v>
      </c>
      <c r="E130" s="736">
        <f>E131+E132+E134+E135+E136+E137</f>
        <v>26054.468570000005</v>
      </c>
      <c r="F130" s="287"/>
      <c r="G130" s="288"/>
      <c r="H130" s="285">
        <f>H131+H132+H134+H135+H136+H137</f>
        <v>139341.70000000001</v>
      </c>
      <c r="I130" s="286">
        <f>I131+I132+I133+I134+I135+I136+I137</f>
        <v>26054.468570000005</v>
      </c>
      <c r="J130" s="287"/>
      <c r="K130" s="289"/>
      <c r="L130" s="285">
        <f>L131+L132+L134+L135+L136+L137</f>
        <v>137263.61791999999</v>
      </c>
      <c r="M130" s="286">
        <f>M131+M132+M133+M134+M135+M136+M137</f>
        <v>25519.254970000002</v>
      </c>
      <c r="N130" s="535"/>
      <c r="O130" s="537"/>
      <c r="P130" s="536"/>
      <c r="Q130" s="371"/>
    </row>
    <row r="131" spans="1:20" ht="51" x14ac:dyDescent="0.25">
      <c r="A131" s="352" t="s">
        <v>262</v>
      </c>
      <c r="B131" s="754" t="s">
        <v>249</v>
      </c>
      <c r="C131" s="751" t="s">
        <v>200</v>
      </c>
      <c r="D131" s="271"/>
      <c r="E131" s="802">
        <v>22200.003650000002</v>
      </c>
      <c r="F131" s="290"/>
      <c r="G131" s="291"/>
      <c r="H131" s="273"/>
      <c r="I131" s="803">
        <v>22200.003650000002</v>
      </c>
      <c r="J131" s="290"/>
      <c r="K131" s="292"/>
      <c r="L131" s="271"/>
      <c r="M131" s="804">
        <v>21664.846549999998</v>
      </c>
      <c r="N131" s="398"/>
      <c r="O131" s="399"/>
      <c r="P131" s="447"/>
      <c r="Q131" s="533">
        <f>E131-I131</f>
        <v>0</v>
      </c>
    </row>
    <row r="132" spans="1:20" ht="68.25" customHeight="1" x14ac:dyDescent="0.35">
      <c r="A132" s="538" t="s">
        <v>263</v>
      </c>
      <c r="B132" s="764" t="s">
        <v>130</v>
      </c>
      <c r="C132" s="751" t="s">
        <v>200</v>
      </c>
      <c r="D132" s="293"/>
      <c r="E132" s="805">
        <v>3018.3209200000001</v>
      </c>
      <c r="F132" s="294"/>
      <c r="G132" s="295"/>
      <c r="H132" s="296"/>
      <c r="I132" s="806">
        <v>3018.3209200000001</v>
      </c>
      <c r="J132" s="294"/>
      <c r="K132" s="297"/>
      <c r="L132" s="298"/>
      <c r="M132" s="807">
        <v>3018.3209200000001</v>
      </c>
      <c r="N132" s="355"/>
      <c r="O132" s="369"/>
      <c r="P132" s="370"/>
      <c r="Q132" s="371"/>
      <c r="R132" s="539"/>
    </row>
    <row r="133" spans="1:20" ht="107.25" hidden="1" customHeight="1" x14ac:dyDescent="0.35">
      <c r="A133" s="538" t="s">
        <v>264</v>
      </c>
      <c r="B133" s="764" t="s">
        <v>45</v>
      </c>
      <c r="C133" s="322" t="s">
        <v>200</v>
      </c>
      <c r="D133" s="293"/>
      <c r="E133" s="274"/>
      <c r="F133" s="294"/>
      <c r="G133" s="295"/>
      <c r="H133" s="296"/>
      <c r="I133" s="806"/>
      <c r="J133" s="294"/>
      <c r="K133" s="297"/>
      <c r="L133" s="298"/>
      <c r="M133" s="805"/>
      <c r="N133" s="355"/>
      <c r="O133" s="369"/>
      <c r="P133" s="370"/>
      <c r="Q133" s="371"/>
      <c r="R133" s="539"/>
    </row>
    <row r="134" spans="1:20" ht="28.5" customHeight="1" x14ac:dyDescent="0.25">
      <c r="A134" s="540" t="s">
        <v>264</v>
      </c>
      <c r="B134" s="764" t="s">
        <v>128</v>
      </c>
      <c r="C134" s="323" t="s">
        <v>200</v>
      </c>
      <c r="D134" s="293"/>
      <c r="E134" s="808">
        <v>703.14400000000001</v>
      </c>
      <c r="F134" s="294"/>
      <c r="G134" s="295"/>
      <c r="H134" s="296"/>
      <c r="I134" s="803">
        <v>703.14400000000001</v>
      </c>
      <c r="J134" s="294"/>
      <c r="K134" s="297"/>
      <c r="L134" s="298"/>
      <c r="M134" s="807">
        <v>703.14400000000001</v>
      </c>
      <c r="N134" s="355"/>
      <c r="O134" s="369"/>
      <c r="P134" s="370"/>
      <c r="Q134" s="541"/>
    </row>
    <row r="135" spans="1:20" ht="171" customHeight="1" x14ac:dyDescent="0.25">
      <c r="A135" s="340" t="s">
        <v>265</v>
      </c>
      <c r="B135" s="764" t="s">
        <v>213</v>
      </c>
      <c r="C135" s="322" t="s">
        <v>200</v>
      </c>
      <c r="D135" s="293"/>
      <c r="E135" s="274">
        <v>0</v>
      </c>
      <c r="F135" s="294"/>
      <c r="G135" s="295"/>
      <c r="H135" s="296"/>
      <c r="I135" s="272">
        <v>0</v>
      </c>
      <c r="J135" s="294"/>
      <c r="K135" s="297"/>
      <c r="L135" s="298"/>
      <c r="M135" s="274">
        <v>0</v>
      </c>
      <c r="N135" s="355"/>
      <c r="O135" s="369"/>
      <c r="P135" s="370"/>
      <c r="Q135" s="371"/>
    </row>
    <row r="136" spans="1:20" ht="25.5" x14ac:dyDescent="0.25">
      <c r="A136" s="504" t="s">
        <v>266</v>
      </c>
      <c r="B136" s="764" t="s">
        <v>214</v>
      </c>
      <c r="C136" s="323" t="s">
        <v>200</v>
      </c>
      <c r="D136" s="293"/>
      <c r="E136" s="274">
        <v>133</v>
      </c>
      <c r="F136" s="294"/>
      <c r="G136" s="295"/>
      <c r="H136" s="296"/>
      <c r="I136" s="272">
        <v>133</v>
      </c>
      <c r="J136" s="294"/>
      <c r="K136" s="297"/>
      <c r="L136" s="298"/>
      <c r="M136" s="809">
        <v>132.9435</v>
      </c>
      <c r="N136" s="355"/>
      <c r="O136" s="369"/>
      <c r="P136" s="370"/>
      <c r="Q136" s="371"/>
    </row>
    <row r="137" spans="1:20" ht="147.75" customHeight="1" thickBot="1" x14ac:dyDescent="0.3">
      <c r="A137" s="390" t="s">
        <v>100</v>
      </c>
      <c r="B137" s="752" t="s">
        <v>384</v>
      </c>
      <c r="C137" s="751" t="s">
        <v>200</v>
      </c>
      <c r="D137" s="293">
        <v>139341.70000000001</v>
      </c>
      <c r="E137" s="274"/>
      <c r="F137" s="294"/>
      <c r="G137" s="295"/>
      <c r="H137" s="293">
        <v>139341.70000000001</v>
      </c>
      <c r="I137" s="272"/>
      <c r="J137" s="294"/>
      <c r="K137" s="297"/>
      <c r="L137" s="810">
        <v>137263.61791999999</v>
      </c>
      <c r="M137" s="274"/>
      <c r="N137" s="355"/>
      <c r="O137" s="369"/>
      <c r="P137" s="395"/>
      <c r="Q137" s="371"/>
    </row>
    <row r="138" spans="1:20" ht="67.5" hidden="1" customHeight="1" x14ac:dyDescent="0.25">
      <c r="A138" s="353" t="s">
        <v>187</v>
      </c>
      <c r="B138" s="354" t="s">
        <v>215</v>
      </c>
      <c r="C138" s="751" t="s">
        <v>200</v>
      </c>
      <c r="D138" s="391">
        <f>D139+D140</f>
        <v>0</v>
      </c>
      <c r="E138" s="394">
        <f>E139+E140</f>
        <v>0</v>
      </c>
      <c r="F138" s="392"/>
      <c r="G138" s="393"/>
      <c r="H138" s="391">
        <f>H139+H140</f>
        <v>0</v>
      </c>
      <c r="I138" s="640">
        <f>I139+I140</f>
        <v>0</v>
      </c>
      <c r="J138" s="392"/>
      <c r="K138" s="641"/>
      <c r="L138" s="391">
        <f>L139+L140</f>
        <v>0</v>
      </c>
      <c r="M138" s="640">
        <f>M139+M140</f>
        <v>0</v>
      </c>
      <c r="N138" s="355"/>
      <c r="O138" s="369"/>
      <c r="P138" s="370"/>
      <c r="Q138" s="371"/>
    </row>
    <row r="139" spans="1:20" ht="143.25" hidden="1" customHeight="1" x14ac:dyDescent="0.25">
      <c r="A139" s="340" t="s">
        <v>102</v>
      </c>
      <c r="B139" s="764" t="s">
        <v>129</v>
      </c>
      <c r="C139" s="751" t="s">
        <v>200</v>
      </c>
      <c r="D139" s="391"/>
      <c r="E139" s="177"/>
      <c r="F139" s="392"/>
      <c r="G139" s="393"/>
      <c r="H139" s="640"/>
      <c r="I139" s="177"/>
      <c r="J139" s="392"/>
      <c r="K139" s="641"/>
      <c r="L139" s="642"/>
      <c r="M139" s="178"/>
      <c r="N139" s="355"/>
      <c r="O139" s="369"/>
      <c r="P139" s="370"/>
      <c r="Q139" s="371"/>
    </row>
    <row r="140" spans="1:20" ht="46.5" hidden="1" customHeight="1" thickBot="1" x14ac:dyDescent="0.3">
      <c r="A140" s="504" t="s">
        <v>103</v>
      </c>
      <c r="B140" s="764" t="s">
        <v>127</v>
      </c>
      <c r="C140" s="751" t="s">
        <v>200</v>
      </c>
      <c r="D140" s="391"/>
      <c r="E140" s="178"/>
      <c r="F140" s="392"/>
      <c r="G140" s="393"/>
      <c r="H140" s="640"/>
      <c r="I140" s="177"/>
      <c r="J140" s="392"/>
      <c r="K140" s="641"/>
      <c r="L140" s="642"/>
      <c r="M140" s="178"/>
      <c r="N140" s="355"/>
      <c r="O140" s="369"/>
      <c r="P140" s="370"/>
      <c r="Q140" s="371"/>
    </row>
    <row r="141" spans="1:20" s="459" customFormat="1" ht="16.5" thickBot="1" x14ac:dyDescent="0.3">
      <c r="A141" s="449"/>
      <c r="B141" s="381" t="s">
        <v>240</v>
      </c>
      <c r="C141" s="573"/>
      <c r="D141" s="811">
        <f>D130+D138</f>
        <v>139341.70000000001</v>
      </c>
      <c r="E141" s="772">
        <f>E130+E138</f>
        <v>26054.468570000005</v>
      </c>
      <c r="F141" s="542"/>
      <c r="G141" s="543"/>
      <c r="H141" s="299">
        <f>H130+H138</f>
        <v>139341.70000000001</v>
      </c>
      <c r="I141" s="771">
        <f>I130+I138</f>
        <v>26054.468570000005</v>
      </c>
      <c r="J141" s="450"/>
      <c r="K141" s="544"/>
      <c r="L141" s="772">
        <f>L130+L138</f>
        <v>137263.61791999999</v>
      </c>
      <c r="M141" s="772">
        <f>M130+M138</f>
        <v>25519.254970000002</v>
      </c>
      <c r="N141" s="545"/>
      <c r="O141" s="452"/>
      <c r="P141" s="453"/>
      <c r="Q141" s="454"/>
      <c r="R141" s="454"/>
      <c r="S141" s="456"/>
      <c r="T141" s="457"/>
    </row>
    <row r="142" spans="1:20" s="459" customFormat="1" ht="19.5" customHeight="1" x14ac:dyDescent="0.3">
      <c r="A142" s="949" t="s">
        <v>250</v>
      </c>
      <c r="B142" s="950"/>
      <c r="C142" s="950"/>
      <c r="D142" s="950"/>
      <c r="E142" s="950"/>
      <c r="F142" s="950"/>
      <c r="G142" s="950"/>
      <c r="H142" s="950"/>
      <c r="I142" s="950"/>
      <c r="J142" s="950"/>
      <c r="K142" s="950"/>
      <c r="L142" s="950"/>
      <c r="M142" s="950"/>
      <c r="N142" s="950"/>
      <c r="O142" s="950"/>
      <c r="P142" s="951"/>
      <c r="Q142" s="371"/>
      <c r="R142" s="456"/>
      <c r="S142" s="456"/>
    </row>
    <row r="143" spans="1:20" s="547" customFormat="1" ht="51" x14ac:dyDescent="0.2">
      <c r="A143" s="343" t="s">
        <v>152</v>
      </c>
      <c r="B143" s="351" t="s">
        <v>216</v>
      </c>
      <c r="C143" s="751" t="s">
        <v>200</v>
      </c>
      <c r="D143" s="300">
        <f>D144+D145+D146</f>
        <v>2190.5</v>
      </c>
      <c r="E143" s="812">
        <f>E144+E145+E146</f>
        <v>480.9</v>
      </c>
      <c r="F143" s="301"/>
      <c r="G143" s="302"/>
      <c r="H143" s="303">
        <f>H144+H145+H146</f>
        <v>2190.5</v>
      </c>
      <c r="I143" s="301">
        <f>I144+I145+I146</f>
        <v>480.9</v>
      </c>
      <c r="J143" s="301"/>
      <c r="K143" s="304"/>
      <c r="L143" s="300">
        <f>L144+L145+L146</f>
        <v>2189.9232999999999</v>
      </c>
      <c r="M143" s="301">
        <f>M144+M145+M146</f>
        <v>480.77339999999998</v>
      </c>
      <c r="N143" s="759"/>
      <c r="O143" s="601"/>
      <c r="P143" s="760"/>
      <c r="Q143" s="357"/>
      <c r="R143" s="546"/>
      <c r="S143" s="546"/>
    </row>
    <row r="144" spans="1:20" ht="25.5" x14ac:dyDescent="0.25">
      <c r="A144" s="396" t="s">
        <v>262</v>
      </c>
      <c r="B144" s="764" t="s">
        <v>217</v>
      </c>
      <c r="C144" s="751" t="s">
        <v>200</v>
      </c>
      <c r="D144" s="813"/>
      <c r="E144" s="272">
        <v>480.9</v>
      </c>
      <c r="F144" s="290"/>
      <c r="G144" s="291"/>
      <c r="H144" s="305"/>
      <c r="I144" s="274">
        <v>480.9</v>
      </c>
      <c r="J144" s="294"/>
      <c r="K144" s="297"/>
      <c r="L144" s="298"/>
      <c r="M144" s="814">
        <v>480.77339999999998</v>
      </c>
      <c r="N144" s="398"/>
      <c r="O144" s="399"/>
      <c r="P144" s="401"/>
      <c r="Q144" s="371"/>
    </row>
    <row r="145" spans="1:20" ht="59.25" customHeight="1" x14ac:dyDescent="0.25">
      <c r="A145" s="402" t="s">
        <v>263</v>
      </c>
      <c r="B145" s="755" t="s">
        <v>114</v>
      </c>
      <c r="C145" s="751" t="s">
        <v>200</v>
      </c>
      <c r="D145" s="815"/>
      <c r="E145" s="275">
        <v>0</v>
      </c>
      <c r="F145" s="306"/>
      <c r="G145" s="307"/>
      <c r="H145" s="308"/>
      <c r="I145" s="816">
        <v>0</v>
      </c>
      <c r="J145" s="309"/>
      <c r="K145" s="310"/>
      <c r="L145" s="311"/>
      <c r="M145" s="272">
        <v>0</v>
      </c>
      <c r="N145" s="403"/>
      <c r="O145" s="404"/>
      <c r="P145" s="370"/>
      <c r="Q145" s="371"/>
    </row>
    <row r="146" spans="1:20" ht="51" customHeight="1" thickBot="1" x14ac:dyDescent="0.3">
      <c r="A146" s="406" t="s">
        <v>264</v>
      </c>
      <c r="B146" s="764" t="s">
        <v>69</v>
      </c>
      <c r="C146" s="751" t="s">
        <v>200</v>
      </c>
      <c r="D146" s="815">
        <v>2190.5</v>
      </c>
      <c r="E146" s="275"/>
      <c r="F146" s="306"/>
      <c r="G146" s="307"/>
      <c r="H146" s="308">
        <v>2190.5</v>
      </c>
      <c r="I146" s="275"/>
      <c r="J146" s="306"/>
      <c r="K146" s="312"/>
      <c r="L146" s="817">
        <v>2189.9232999999999</v>
      </c>
      <c r="M146" s="313"/>
      <c r="N146" s="403"/>
      <c r="O146" s="404"/>
      <c r="P146" s="405"/>
      <c r="Q146" s="371"/>
    </row>
    <row r="147" spans="1:20" s="459" customFormat="1" ht="20.25" customHeight="1" thickBot="1" x14ac:dyDescent="0.3">
      <c r="A147" s="449"/>
      <c r="B147" s="381" t="s">
        <v>240</v>
      </c>
      <c r="C147" s="573"/>
      <c r="D147" s="314">
        <f>D143</f>
        <v>2190.5</v>
      </c>
      <c r="E147" s="818">
        <f>E143</f>
        <v>480.9</v>
      </c>
      <c r="F147" s="315"/>
      <c r="G147" s="316"/>
      <c r="H147" s="317">
        <f>H143</f>
        <v>2190.5</v>
      </c>
      <c r="I147" s="314">
        <f>I143</f>
        <v>480.9</v>
      </c>
      <c r="J147" s="315"/>
      <c r="K147" s="318"/>
      <c r="L147" s="314">
        <f>L143</f>
        <v>2189.9232999999999</v>
      </c>
      <c r="M147" s="314">
        <f>M143</f>
        <v>480.77339999999998</v>
      </c>
      <c r="N147" s="545"/>
      <c r="O147" s="452"/>
      <c r="P147" s="453"/>
      <c r="Q147" s="454"/>
      <c r="R147" s="456"/>
      <c r="S147" s="456"/>
    </row>
    <row r="148" spans="1:20" s="459" customFormat="1" ht="16.5" customHeight="1" x14ac:dyDescent="0.3">
      <c r="A148" s="949" t="s">
        <v>218</v>
      </c>
      <c r="B148" s="950"/>
      <c r="C148" s="950"/>
      <c r="D148" s="950"/>
      <c r="E148" s="950"/>
      <c r="F148" s="950"/>
      <c r="G148" s="950"/>
      <c r="H148" s="950"/>
      <c r="I148" s="950"/>
      <c r="J148" s="950"/>
      <c r="K148" s="950"/>
      <c r="L148" s="950"/>
      <c r="M148" s="950"/>
      <c r="N148" s="950"/>
      <c r="O148" s="950"/>
      <c r="P148" s="951"/>
      <c r="Q148" s="371"/>
      <c r="R148" s="456"/>
      <c r="S148" s="456"/>
      <c r="T148" s="549"/>
    </row>
    <row r="149" spans="1:20" s="459" customFormat="1" ht="16.5" hidden="1" customHeight="1" x14ac:dyDescent="0.3">
      <c r="A149" s="324"/>
      <c r="B149" s="324"/>
      <c r="C149" s="324"/>
      <c r="D149" s="324"/>
      <c r="E149" s="324"/>
      <c r="F149" s="324"/>
      <c r="G149" s="324"/>
      <c r="H149" s="324"/>
      <c r="I149" s="324">
        <f>I150-I152-I155-I156</f>
        <v>2247876.4736000011</v>
      </c>
      <c r="J149" s="324"/>
      <c r="K149" s="324"/>
      <c r="L149" s="324"/>
      <c r="M149" s="324">
        <f>M150-M152-M155-M156</f>
        <v>2244001.7000000002</v>
      </c>
      <c r="N149" s="324"/>
      <c r="O149" s="324"/>
      <c r="P149" s="324"/>
      <c r="Q149" s="371"/>
      <c r="R149" s="456"/>
      <c r="S149" s="456"/>
      <c r="T149" s="549"/>
    </row>
    <row r="150" spans="1:20" s="547" customFormat="1" ht="64.5" customHeight="1" x14ac:dyDescent="0.2">
      <c r="A150" s="759" t="s">
        <v>190</v>
      </c>
      <c r="B150" s="356" t="s">
        <v>219</v>
      </c>
      <c r="C150" s="615" t="s">
        <v>365</v>
      </c>
      <c r="D150" s="624">
        <f>D151+D152+D153+D157+D158</f>
        <v>0</v>
      </c>
      <c r="E150" s="303">
        <f>E151+E152+E153+E157+E158</f>
        <v>2468287.565870001</v>
      </c>
      <c r="F150" s="759"/>
      <c r="G150" s="601"/>
      <c r="H150" s="624">
        <f>H151+H152+H153+H157+H158</f>
        <v>0</v>
      </c>
      <c r="I150" s="624">
        <f>I151+I152+I153+I157+I158</f>
        <v>2468287.565870001</v>
      </c>
      <c r="J150" s="759"/>
      <c r="K150" s="601"/>
      <c r="L150" s="624">
        <f>L151+L152+L153+L157+L158</f>
        <v>0</v>
      </c>
      <c r="M150" s="775">
        <f>M151+M152+M153+M157+M158</f>
        <v>2461812.16231</v>
      </c>
      <c r="N150" s="759"/>
      <c r="O150" s="601"/>
      <c r="P150" s="760"/>
      <c r="Q150" s="357"/>
      <c r="R150" s="546"/>
      <c r="S150" s="546"/>
      <c r="T150" s="550"/>
    </row>
    <row r="151" spans="1:20" s="459" customFormat="1" ht="23.25" customHeight="1" x14ac:dyDescent="0.25">
      <c r="A151" s="935" t="s">
        <v>262</v>
      </c>
      <c r="B151" s="952" t="s">
        <v>346</v>
      </c>
      <c r="C151" s="757" t="s">
        <v>227</v>
      </c>
      <c r="D151" s="397"/>
      <c r="E151" s="819">
        <v>149581.39668000003</v>
      </c>
      <c r="F151" s="409"/>
      <c r="G151" s="445"/>
      <c r="H151" s="397"/>
      <c r="I151" s="739">
        <v>149581.39668000003</v>
      </c>
      <c r="J151" s="409"/>
      <c r="K151" s="551"/>
      <c r="L151" s="464"/>
      <c r="M151" s="776">
        <v>149101</v>
      </c>
      <c r="N151" s="398"/>
      <c r="O151" s="399"/>
      <c r="P151" s="401"/>
      <c r="Q151" s="371"/>
      <c r="R151" s="456"/>
      <c r="S151" s="456"/>
    </row>
    <row r="152" spans="1:20" s="459" customFormat="1" ht="17.25" customHeight="1" x14ac:dyDescent="0.25">
      <c r="A152" s="936"/>
      <c r="B152" s="953"/>
      <c r="C152" s="757" t="s">
        <v>200</v>
      </c>
      <c r="D152" s="397"/>
      <c r="E152" s="819">
        <v>22706.37084</v>
      </c>
      <c r="F152" s="409"/>
      <c r="G152" s="445"/>
      <c r="H152" s="397"/>
      <c r="I152" s="739">
        <v>22706.37084</v>
      </c>
      <c r="J152" s="409"/>
      <c r="K152" s="551"/>
      <c r="L152" s="464"/>
      <c r="M152" s="774">
        <v>22650.445680000001</v>
      </c>
      <c r="N152" s="398"/>
      <c r="O152" s="399"/>
      <c r="P152" s="401"/>
      <c r="Q152" s="357">
        <f>M152/E152</f>
        <v>0.99753702780624542</v>
      </c>
      <c r="R152" s="456"/>
      <c r="S152" s="456"/>
    </row>
    <row r="153" spans="1:20" s="554" customFormat="1" ht="51" customHeight="1" x14ac:dyDescent="0.2">
      <c r="A153" s="753" t="s">
        <v>263</v>
      </c>
      <c r="B153" s="337" t="s">
        <v>59</v>
      </c>
      <c r="C153" s="757" t="s">
        <v>70</v>
      </c>
      <c r="D153" s="552">
        <f>D154+D155+D156</f>
        <v>0</v>
      </c>
      <c r="E153" s="773">
        <f>E154+E155+E156</f>
        <v>2265288.5983500006</v>
      </c>
      <c r="F153" s="338"/>
      <c r="G153" s="435"/>
      <c r="H153" s="552">
        <f>H154+H155+H156</f>
        <v>0</v>
      </c>
      <c r="I153" s="438">
        <f>I154+I155+I156</f>
        <v>2265288.5983500006</v>
      </c>
      <c r="J153" s="338"/>
      <c r="K153" s="436"/>
      <c r="L153" s="552">
        <f>L154+L155+L156</f>
        <v>0</v>
      </c>
      <c r="M153" s="773">
        <f>M154+M155+M156</f>
        <v>2259440.1166300001</v>
      </c>
      <c r="N153" s="355"/>
      <c r="O153" s="369"/>
      <c r="P153" s="370"/>
      <c r="Q153" s="357"/>
      <c r="R153" s="553"/>
      <c r="S153" s="553"/>
    </row>
    <row r="154" spans="1:20" s="554" customFormat="1" ht="39.75" customHeight="1" x14ac:dyDescent="0.2">
      <c r="A154" s="935" t="s">
        <v>205</v>
      </c>
      <c r="B154" s="933" t="s">
        <v>60</v>
      </c>
      <c r="C154" s="757" t="s">
        <v>227</v>
      </c>
      <c r="D154" s="552"/>
      <c r="E154" s="820">
        <v>2067583.8769200004</v>
      </c>
      <c r="F154" s="338"/>
      <c r="G154" s="435"/>
      <c r="H154" s="552"/>
      <c r="I154" s="820">
        <v>2067583.8769200004</v>
      </c>
      <c r="J154" s="338"/>
      <c r="K154" s="436"/>
      <c r="L154" s="364"/>
      <c r="M154" s="821">
        <f>375224.9+287270.2+467936.8+292084.7+584264.8+57498.7</f>
        <v>2064280.1</v>
      </c>
      <c r="N154" s="355"/>
      <c r="O154" s="369"/>
      <c r="P154" s="370"/>
      <c r="Q154" s="357"/>
      <c r="R154" s="553"/>
      <c r="S154" s="553"/>
    </row>
    <row r="155" spans="1:20" s="554" customFormat="1" ht="30.75" customHeight="1" x14ac:dyDescent="0.2">
      <c r="A155" s="936"/>
      <c r="B155" s="937"/>
      <c r="C155" s="757" t="s">
        <v>386</v>
      </c>
      <c r="D155" s="552"/>
      <c r="E155" s="822">
        <v>38833.979999999996</v>
      </c>
      <c r="F155" s="338"/>
      <c r="G155" s="435"/>
      <c r="H155" s="552"/>
      <c r="I155" s="639">
        <v>38833.979999999996</v>
      </c>
      <c r="J155" s="338"/>
      <c r="K155" s="436"/>
      <c r="L155" s="364"/>
      <c r="M155" s="444">
        <v>37647.792299999994</v>
      </c>
      <c r="N155" s="355"/>
      <c r="O155" s="369"/>
      <c r="P155" s="370"/>
      <c r="Q155" s="357"/>
      <c r="R155" s="553"/>
      <c r="S155" s="553"/>
    </row>
    <row r="156" spans="1:20" s="459" customFormat="1" ht="51.75" customHeight="1" x14ac:dyDescent="0.25">
      <c r="A156" s="753" t="s">
        <v>62</v>
      </c>
      <c r="B156" s="754" t="s">
        <v>71</v>
      </c>
      <c r="C156" s="757" t="s">
        <v>200</v>
      </c>
      <c r="D156" s="552"/>
      <c r="E156" s="820">
        <v>158870.74143000002</v>
      </c>
      <c r="F156" s="338"/>
      <c r="G156" s="435"/>
      <c r="H156" s="552"/>
      <c r="I156" s="823">
        <v>158870.74143000002</v>
      </c>
      <c r="J156" s="338"/>
      <c r="K156" s="436"/>
      <c r="L156" s="364"/>
      <c r="M156" s="773">
        <v>157512.22433</v>
      </c>
      <c r="N156" s="355"/>
      <c r="O156" s="369"/>
      <c r="P156" s="370"/>
      <c r="Q156" s="357">
        <f>M156/E156</f>
        <v>0.99144891571744442</v>
      </c>
      <c r="R156" s="456"/>
      <c r="S156" s="456"/>
    </row>
    <row r="157" spans="1:20" ht="51" x14ac:dyDescent="0.25">
      <c r="A157" s="171" t="s">
        <v>264</v>
      </c>
      <c r="B157" s="172" t="s">
        <v>244</v>
      </c>
      <c r="C157" s="757" t="s">
        <v>227</v>
      </c>
      <c r="D157" s="364"/>
      <c r="E157" s="824">
        <v>28051.5</v>
      </c>
      <c r="F157" s="365"/>
      <c r="G157" s="366"/>
      <c r="H157" s="364"/>
      <c r="I157" s="374">
        <v>28051.5</v>
      </c>
      <c r="J157" s="365"/>
      <c r="K157" s="367"/>
      <c r="L157" s="368"/>
      <c r="M157" s="706">
        <v>27985.200000000001</v>
      </c>
      <c r="N157" s="365"/>
      <c r="O157" s="369"/>
      <c r="P157" s="370"/>
      <c r="Q157" s="357">
        <f t="shared" ref="Q157:Q158" si="4">M157/E157</f>
        <v>0.99763649002727128</v>
      </c>
    </row>
    <row r="158" spans="1:20" ht="158.25" customHeight="1" x14ac:dyDescent="0.25">
      <c r="A158" s="175" t="s">
        <v>265</v>
      </c>
      <c r="B158" s="277" t="s">
        <v>11</v>
      </c>
      <c r="C158" s="757" t="s">
        <v>227</v>
      </c>
      <c r="D158" s="364"/>
      <c r="E158" s="824">
        <v>2659.7</v>
      </c>
      <c r="F158" s="555"/>
      <c r="G158" s="556"/>
      <c r="H158" s="364"/>
      <c r="I158" s="374">
        <v>2659.7</v>
      </c>
      <c r="J158" s="555"/>
      <c r="K158" s="557"/>
      <c r="L158" s="368"/>
      <c r="M158" s="706">
        <v>2635.4</v>
      </c>
      <c r="N158" s="555"/>
      <c r="O158" s="404"/>
      <c r="P158" s="405"/>
      <c r="Q158" s="357">
        <f t="shared" si="4"/>
        <v>0.9908636312366057</v>
      </c>
    </row>
    <row r="159" spans="1:20" ht="45" customHeight="1" x14ac:dyDescent="0.25">
      <c r="A159" s="179" t="s">
        <v>187</v>
      </c>
      <c r="B159" s="180" t="s">
        <v>221</v>
      </c>
      <c r="C159" s="757" t="s">
        <v>227</v>
      </c>
      <c r="D159" s="364">
        <f>D160</f>
        <v>0</v>
      </c>
      <c r="E159" s="825">
        <f>E160</f>
        <v>2502.3000000000002</v>
      </c>
      <c r="F159" s="555"/>
      <c r="G159" s="556"/>
      <c r="H159" s="364">
        <f>H160</f>
        <v>0</v>
      </c>
      <c r="I159" s="374">
        <f>I160</f>
        <v>2502.3000000000002</v>
      </c>
      <c r="J159" s="555"/>
      <c r="K159" s="557"/>
      <c r="L159" s="364">
        <f>L160</f>
        <v>0</v>
      </c>
      <c r="M159" s="374">
        <f>M160</f>
        <v>2497.4</v>
      </c>
      <c r="N159" s="555"/>
      <c r="O159" s="404"/>
      <c r="P159" s="405"/>
      <c r="Q159" s="371"/>
    </row>
    <row r="160" spans="1:20" ht="53.25" customHeight="1" thickBot="1" x14ac:dyDescent="0.3">
      <c r="A160" s="753" t="s">
        <v>102</v>
      </c>
      <c r="B160" s="758" t="s">
        <v>72</v>
      </c>
      <c r="C160" s="757" t="s">
        <v>227</v>
      </c>
      <c r="D160" s="622"/>
      <c r="E160" s="826">
        <v>2502.3000000000002</v>
      </c>
      <c r="F160" s="555"/>
      <c r="G160" s="556"/>
      <c r="H160" s="622"/>
      <c r="I160" s="558">
        <v>2502.3000000000002</v>
      </c>
      <c r="J160" s="555"/>
      <c r="K160" s="557"/>
      <c r="L160" s="439"/>
      <c r="M160" s="558">
        <v>2497.4</v>
      </c>
      <c r="N160" s="555"/>
      <c r="O160" s="404"/>
      <c r="P160" s="405"/>
      <c r="Q160" s="371"/>
    </row>
    <row r="161" spans="1:21" s="459" customFormat="1" ht="16.5" thickBot="1" x14ac:dyDescent="0.3">
      <c r="A161" s="449"/>
      <c r="B161" s="381" t="s">
        <v>240</v>
      </c>
      <c r="C161" s="575"/>
      <c r="D161" s="407">
        <f>D150+D159</f>
        <v>0</v>
      </c>
      <c r="E161" s="827">
        <f>E150+E159</f>
        <v>2470789.8658700008</v>
      </c>
      <c r="F161" s="545"/>
      <c r="G161" s="452"/>
      <c r="H161" s="589">
        <f>H150+H159</f>
        <v>0</v>
      </c>
      <c r="I161" s="407">
        <f>I150+I159</f>
        <v>2470789.8658700008</v>
      </c>
      <c r="J161" s="545"/>
      <c r="K161" s="548"/>
      <c r="L161" s="407">
        <f>L150+L159</f>
        <v>0</v>
      </c>
      <c r="M161" s="407">
        <f>M150+M159</f>
        <v>2464309.56231</v>
      </c>
      <c r="N161" s="545"/>
      <c r="O161" s="452"/>
      <c r="P161" s="453"/>
      <c r="Q161" s="454"/>
      <c r="R161" s="455"/>
      <c r="S161" s="456"/>
    </row>
    <row r="162" spans="1:21" s="459" customFormat="1" ht="15.75" hidden="1" thickBot="1" x14ac:dyDescent="0.3">
      <c r="A162" s="449"/>
      <c r="B162" s="381"/>
      <c r="C162" s="575"/>
      <c r="D162" s="407"/>
      <c r="E162" s="407"/>
      <c r="F162" s="545"/>
      <c r="G162" s="452"/>
      <c r="H162" s="589"/>
      <c r="I162" s="407">
        <f>I151+I153+I157</f>
        <v>2442921.4950300008</v>
      </c>
      <c r="J162" s="545"/>
      <c r="K162" s="548"/>
      <c r="L162" s="407"/>
      <c r="M162" s="407">
        <f>M151+M153+M157</f>
        <v>2436526.3166300002</v>
      </c>
      <c r="N162" s="545"/>
      <c r="O162" s="452"/>
      <c r="P162" s="453"/>
      <c r="Q162" s="559"/>
      <c r="R162" s="456"/>
      <c r="S162" s="456"/>
    </row>
    <row r="163" spans="1:21" ht="16.5" thickBot="1" x14ac:dyDescent="0.3">
      <c r="A163" s="674"/>
      <c r="B163" s="412" t="s">
        <v>241</v>
      </c>
      <c r="C163" s="675"/>
      <c r="D163" s="828">
        <f>D66+D96+D127+D141+D147+D161</f>
        <v>2116230.3000000003</v>
      </c>
      <c r="E163" s="828">
        <f>E66+E96+E127+E141+E147+E161</f>
        <v>9640947.3714400008</v>
      </c>
      <c r="F163" s="560"/>
      <c r="G163" s="561"/>
      <c r="H163" s="829">
        <f>H66+H96+H127+H141+H147+H161</f>
        <v>2581926.8000000007</v>
      </c>
      <c r="I163" s="830">
        <f>I66+I96+I127+I141+I147+I161</f>
        <v>9175250.8714400008</v>
      </c>
      <c r="J163" s="560"/>
      <c r="K163" s="562"/>
      <c r="L163" s="830">
        <f>L66+L96+L127+L141+L147+L161</f>
        <v>2525957.9383100001</v>
      </c>
      <c r="M163" s="830">
        <f>M66+M96+M127+M141+M147+M161</f>
        <v>9143944.2092200033</v>
      </c>
      <c r="N163" s="563"/>
      <c r="O163" s="564"/>
      <c r="P163" s="565"/>
      <c r="Q163" s="454">
        <f>M163/I163</f>
        <v>0.99658792302699362</v>
      </c>
      <c r="R163" s="455">
        <f>L163/H163</f>
        <v>0.97832283173558576</v>
      </c>
      <c r="S163" s="456"/>
      <c r="T163" s="415">
        <f>L163+M163</f>
        <v>11669902.147530004</v>
      </c>
    </row>
    <row r="164" spans="1:21" ht="15.75" x14ac:dyDescent="0.25">
      <c r="D164" s="676"/>
      <c r="E164" s="677"/>
      <c r="H164" s="676">
        <f>H163-H147-H141</f>
        <v>2440394.6000000006</v>
      </c>
      <c r="I164" s="677">
        <f>I163-I156-I155-I152-I147-I141-I31</f>
        <v>8928206.7206000015</v>
      </c>
      <c r="L164" s="676">
        <f>L163-L147-L141</f>
        <v>2386504.3970900001</v>
      </c>
      <c r="M164" s="677">
        <f>M163-M156-M155-M152-M147-M141-M31</f>
        <v>8900036.028540004</v>
      </c>
      <c r="Q164" s="454"/>
    </row>
    <row r="165" spans="1:21" ht="15.75" x14ac:dyDescent="0.25">
      <c r="E165" s="677"/>
      <c r="H165" s="680"/>
      <c r="I165" s="677"/>
      <c r="M165" s="677"/>
      <c r="Q165" s="454"/>
      <c r="U165" s="413"/>
    </row>
    <row r="166" spans="1:21" x14ac:dyDescent="0.25">
      <c r="B166" s="707" t="s">
        <v>12</v>
      </c>
      <c r="D166" s="682"/>
      <c r="E166" s="602"/>
      <c r="F166" s="602"/>
      <c r="G166" s="603"/>
      <c r="H166" s="413"/>
      <c r="I166" s="602"/>
      <c r="J166" s="413"/>
      <c r="K166" s="413"/>
      <c r="L166" s="611"/>
      <c r="M166" s="602"/>
    </row>
    <row r="167" spans="1:21" x14ac:dyDescent="0.25">
      <c r="D167" s="682"/>
      <c r="E167" s="604"/>
      <c r="H167" s="680"/>
      <c r="I167" s="414"/>
      <c r="L167" s="611"/>
      <c r="M167" s="602"/>
    </row>
    <row r="168" spans="1:21" x14ac:dyDescent="0.25">
      <c r="D168" s="682"/>
      <c r="H168" s="683"/>
      <c r="I168" s="415"/>
      <c r="L168" s="684"/>
      <c r="M168" s="602"/>
    </row>
    <row r="169" spans="1:21" x14ac:dyDescent="0.25">
      <c r="D169" s="685"/>
    </row>
    <row r="170" spans="1:21" x14ac:dyDescent="0.25">
      <c r="B170" s="707" t="s">
        <v>30</v>
      </c>
      <c r="D170" s="686">
        <f>D66-D65</f>
        <v>1080160.1000000001</v>
      </c>
      <c r="E170" s="325">
        <f>E66-E65-E63-E31</f>
        <v>5152684.9470000006</v>
      </c>
      <c r="H170" s="683">
        <f>H66</f>
        <v>1081214.2000000002</v>
      </c>
      <c r="I170" s="415">
        <f>I66-I65-I63-I31</f>
        <v>5151630.847000001</v>
      </c>
      <c r="M170" s="687"/>
    </row>
    <row r="171" spans="1:21" x14ac:dyDescent="0.25">
      <c r="B171" s="326"/>
      <c r="C171" s="326"/>
      <c r="D171" s="327">
        <f>D170+E170</f>
        <v>6232845.0470000003</v>
      </c>
      <c r="E171" s="326"/>
      <c r="F171" s="326"/>
      <c r="G171" s="688"/>
      <c r="H171" s="689">
        <f>H170+I170</f>
        <v>6232845.0470000012</v>
      </c>
      <c r="I171" s="326"/>
      <c r="J171" s="326"/>
      <c r="K171" s="326"/>
      <c r="L171" s="690">
        <f>D171-H171</f>
        <v>0</v>
      </c>
      <c r="M171" s="326"/>
      <c r="N171" s="326"/>
      <c r="O171" s="326"/>
      <c r="Q171" s="707"/>
      <c r="R171" s="707"/>
      <c r="S171" s="707"/>
    </row>
    <row r="173" spans="1:21" x14ac:dyDescent="0.25">
      <c r="B173" s="590" t="s">
        <v>31</v>
      </c>
      <c r="C173" s="691"/>
      <c r="D173" s="682">
        <f>D96</f>
        <v>891085.7</v>
      </c>
      <c r="E173" s="682">
        <f>E96</f>
        <v>1982805.9</v>
      </c>
      <c r="F173" s="682"/>
      <c r="G173" s="682"/>
      <c r="H173" s="682">
        <f>H96</f>
        <v>1354970.3000000003</v>
      </c>
      <c r="I173" s="682">
        <f>I96</f>
        <v>1518921.2999999998</v>
      </c>
      <c r="J173" s="682"/>
      <c r="K173" s="682"/>
    </row>
    <row r="174" spans="1:21" x14ac:dyDescent="0.25">
      <c r="B174" s="326"/>
      <c r="C174" s="326"/>
      <c r="D174" s="692">
        <f>D173+E173</f>
        <v>2873891.5999999996</v>
      </c>
      <c r="E174" s="326"/>
      <c r="F174" s="326"/>
      <c r="G174" s="688"/>
      <c r="H174" s="689">
        <f>H173+I173</f>
        <v>2873891.6</v>
      </c>
      <c r="I174" s="328"/>
      <c r="J174" s="326"/>
      <c r="K174" s="326"/>
      <c r="L174" s="328">
        <f>D174-H174</f>
        <v>0</v>
      </c>
      <c r="M174" s="326"/>
      <c r="N174" s="326"/>
      <c r="O174" s="326"/>
      <c r="Q174" s="707"/>
      <c r="R174" s="707"/>
      <c r="S174" s="707"/>
    </row>
    <row r="175" spans="1:21" x14ac:dyDescent="0.25">
      <c r="C175" s="707"/>
      <c r="I175" s="415"/>
      <c r="L175" s="707"/>
      <c r="M175" s="707"/>
      <c r="N175" s="707"/>
      <c r="O175" s="707"/>
      <c r="Q175" s="707"/>
      <c r="R175" s="707"/>
      <c r="S175" s="707"/>
    </row>
    <row r="176" spans="1:21" x14ac:dyDescent="0.25">
      <c r="B176" s="707" t="s">
        <v>32</v>
      </c>
      <c r="D176" s="693">
        <f>D127-D100</f>
        <v>3452.3</v>
      </c>
      <c r="E176" s="693">
        <f>E127-E100</f>
        <v>8033.5999999999995</v>
      </c>
      <c r="F176" s="693"/>
      <c r="G176" s="693"/>
      <c r="H176" s="693">
        <f>H127-H100</f>
        <v>4210.1000000000004</v>
      </c>
      <c r="I176" s="693">
        <f>I127-I100</f>
        <v>7275.7999999999993</v>
      </c>
      <c r="J176" s="693"/>
      <c r="K176" s="693"/>
    </row>
    <row r="177" spans="2:15" x14ac:dyDescent="0.25">
      <c r="B177" s="326"/>
      <c r="C177" s="694"/>
      <c r="D177" s="695">
        <f>D176+E176</f>
        <v>11485.9</v>
      </c>
      <c r="E177" s="326"/>
      <c r="F177" s="326"/>
      <c r="G177" s="688"/>
      <c r="H177" s="696">
        <f>H176+I176</f>
        <v>11485.9</v>
      </c>
      <c r="I177" s="326"/>
      <c r="J177" s="326"/>
      <c r="K177" s="326"/>
      <c r="L177" s="697">
        <f>D177-H177</f>
        <v>0</v>
      </c>
      <c r="M177" s="326"/>
      <c r="N177" s="326"/>
      <c r="O177" s="688"/>
    </row>
    <row r="179" spans="2:15" x14ac:dyDescent="0.25">
      <c r="B179" s="326" t="s">
        <v>33</v>
      </c>
      <c r="C179" s="694"/>
      <c r="D179" s="698"/>
      <c r="E179" s="329">
        <f>E161-E152-E155-E156</f>
        <v>2250378.7736000009</v>
      </c>
      <c r="F179" s="326"/>
      <c r="G179" s="688"/>
      <c r="H179" s="699"/>
      <c r="I179" s="329">
        <f>I161-I152-I155-I156</f>
        <v>2250378.7736000009</v>
      </c>
      <c r="J179" s="326"/>
      <c r="K179" s="326"/>
      <c r="L179" s="700">
        <f>E179-I179</f>
        <v>0</v>
      </c>
      <c r="M179" s="326"/>
      <c r="N179" s="326"/>
      <c r="O179" s="688"/>
    </row>
    <row r="180" spans="2:15" x14ac:dyDescent="0.25">
      <c r="B180" s="590"/>
      <c r="C180" s="691"/>
      <c r="D180" s="686">
        <f>D170+D173+D176</f>
        <v>1974698.1</v>
      </c>
      <c r="E180" s="686">
        <f>E170+E173+E176+E179</f>
        <v>9393903.2206000015</v>
      </c>
      <c r="F180" s="686"/>
      <c r="G180" s="686"/>
      <c r="H180" s="686">
        <f>H170+H173+H176</f>
        <v>2440394.6000000006</v>
      </c>
      <c r="I180" s="686">
        <f>I170+I173+I176+I179</f>
        <v>8928206.7206000015</v>
      </c>
      <c r="J180" s="686"/>
      <c r="K180" s="686"/>
      <c r="L180" s="686"/>
    </row>
    <row r="181" spans="2:15" x14ac:dyDescent="0.25">
      <c r="D181" s="686">
        <f>D180+E180</f>
        <v>11368601.320600001</v>
      </c>
      <c r="H181" s="676">
        <f>H180+I180</f>
        <v>11368601.320600003</v>
      </c>
      <c r="L181" s="611">
        <f>L171+L174+L179+L177</f>
        <v>0</v>
      </c>
      <c r="M181" s="602">
        <f>D181-H181</f>
        <v>0</v>
      </c>
    </row>
    <row r="182" spans="2:15" x14ac:dyDescent="0.25">
      <c r="L182" s="611">
        <f>L181+7830</f>
        <v>7830</v>
      </c>
    </row>
  </sheetData>
  <mergeCells count="27">
    <mergeCell ref="A30:A31"/>
    <mergeCell ref="B30:B31"/>
    <mergeCell ref="A64:A65"/>
    <mergeCell ref="B64:B65"/>
    <mergeCell ref="A154:A155"/>
    <mergeCell ref="B154:B155"/>
    <mergeCell ref="A68:P68"/>
    <mergeCell ref="A97:P97"/>
    <mergeCell ref="A100:A101"/>
    <mergeCell ref="B100:B101"/>
    <mergeCell ref="C101:C106"/>
    <mergeCell ref="A129:P129"/>
    <mergeCell ref="A148:P148"/>
    <mergeCell ref="A142:P142"/>
    <mergeCell ref="A151:A152"/>
    <mergeCell ref="B151:B152"/>
    <mergeCell ref="A2:P2"/>
    <mergeCell ref="A3:P3"/>
    <mergeCell ref="P5:P6"/>
    <mergeCell ref="A8:P8"/>
    <mergeCell ref="A5:A6"/>
    <mergeCell ref="H5:K5"/>
    <mergeCell ref="O4:P4"/>
    <mergeCell ref="C5:C6"/>
    <mergeCell ref="D5:G5"/>
    <mergeCell ref="L5:O5"/>
    <mergeCell ref="B5:B6"/>
  </mergeCells>
  <phoneticPr fontId="35" type="noConversion"/>
  <pageMargins left="0" right="0" top="0.51181102362204722" bottom="0.31496062992125984"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topLeftCell="A21" zoomScale="70" zoomScaleSheetLayoutView="70" workbookViewId="0">
      <selection activeCell="D23" sqref="D23"/>
    </sheetView>
  </sheetViews>
  <sheetFormatPr defaultColWidth="9.140625" defaultRowHeight="15" x14ac:dyDescent="0.25"/>
  <cols>
    <col min="1" max="1" width="9.7109375" style="167" customWidth="1"/>
    <col min="2" max="2" width="42.140625" style="167" customWidth="1"/>
    <col min="3" max="3" width="34.28515625" style="167" customWidth="1"/>
    <col min="4" max="4" width="11.42578125" style="707" customWidth="1"/>
    <col min="5" max="5" width="12.7109375" style="167" customWidth="1"/>
    <col min="6" max="6" width="11.42578125" style="167" customWidth="1"/>
    <col min="7" max="7" width="12.42578125" style="167" customWidth="1"/>
    <col min="8" max="8" width="36.28515625" style="167" customWidth="1"/>
    <col min="9" max="16384" width="9.140625" style="167"/>
  </cols>
  <sheetData>
    <row r="1" spans="1:10" x14ac:dyDescent="0.25">
      <c r="H1" s="341" t="s">
        <v>85</v>
      </c>
    </row>
    <row r="2" spans="1:10" ht="18.75" x14ac:dyDescent="0.3">
      <c r="A2" s="911" t="s">
        <v>84</v>
      </c>
      <c r="B2" s="911"/>
      <c r="C2" s="911"/>
      <c r="D2" s="911"/>
      <c r="E2" s="911"/>
      <c r="F2" s="911"/>
      <c r="G2" s="911"/>
      <c r="H2" s="911"/>
    </row>
    <row r="3" spans="1:10" ht="18.75" x14ac:dyDescent="0.3">
      <c r="A3" s="911" t="s">
        <v>526</v>
      </c>
      <c r="B3" s="911"/>
      <c r="C3" s="911"/>
      <c r="D3" s="911"/>
      <c r="E3" s="911"/>
      <c r="F3" s="911"/>
      <c r="G3" s="911"/>
      <c r="H3" s="911"/>
    </row>
    <row r="4" spans="1:10" ht="19.5" customHeight="1" x14ac:dyDescent="0.3">
      <c r="A4" s="982" t="s">
        <v>527</v>
      </c>
      <c r="B4" s="982"/>
      <c r="C4" s="982"/>
      <c r="D4" s="982"/>
      <c r="E4" s="982"/>
      <c r="F4" s="982"/>
      <c r="G4" s="982"/>
      <c r="H4" s="982"/>
    </row>
    <row r="5" spans="1:10" ht="71.25" customHeight="1" x14ac:dyDescent="0.25">
      <c r="A5" s="765" t="s">
        <v>230</v>
      </c>
      <c r="B5" s="765" t="s">
        <v>231</v>
      </c>
      <c r="C5" s="765" t="s">
        <v>364</v>
      </c>
      <c r="D5" s="765" t="s">
        <v>551</v>
      </c>
      <c r="E5" s="765" t="s">
        <v>27</v>
      </c>
      <c r="F5" s="765" t="s">
        <v>28</v>
      </c>
      <c r="G5" s="765" t="s">
        <v>361</v>
      </c>
      <c r="H5" s="765" t="s">
        <v>360</v>
      </c>
    </row>
    <row r="6" spans="1:10" x14ac:dyDescent="0.25">
      <c r="A6" s="749">
        <v>1</v>
      </c>
      <c r="B6" s="749">
        <v>2</v>
      </c>
      <c r="C6" s="749">
        <v>3</v>
      </c>
      <c r="D6" s="749">
        <v>5</v>
      </c>
      <c r="E6" s="749">
        <v>4</v>
      </c>
      <c r="F6" s="749">
        <v>5</v>
      </c>
      <c r="G6" s="749">
        <v>6</v>
      </c>
      <c r="H6" s="749">
        <v>7</v>
      </c>
    </row>
    <row r="7" spans="1:10" ht="16.5" customHeight="1" x14ac:dyDescent="0.25">
      <c r="A7" s="980" t="s">
        <v>239</v>
      </c>
      <c r="B7" s="980"/>
      <c r="C7" s="980"/>
      <c r="D7" s="981"/>
      <c r="E7" s="981"/>
      <c r="F7" s="980"/>
      <c r="G7" s="980"/>
      <c r="H7" s="980"/>
    </row>
    <row r="8" spans="1:10" ht="138" customHeight="1" x14ac:dyDescent="0.25">
      <c r="A8" s="968" t="s">
        <v>152</v>
      </c>
      <c r="B8" s="971" t="s">
        <v>151</v>
      </c>
      <c r="C8" s="731" t="s">
        <v>137</v>
      </c>
      <c r="D8" s="831">
        <v>2.5</v>
      </c>
      <c r="E8" s="652">
        <v>3</v>
      </c>
      <c r="F8" s="831">
        <v>3</v>
      </c>
      <c r="G8" s="832">
        <f>F8/E8</f>
        <v>1</v>
      </c>
      <c r="H8" s="336" t="s">
        <v>515</v>
      </c>
    </row>
    <row r="9" spans="1:10" ht="109.5" customHeight="1" x14ac:dyDescent="0.25">
      <c r="A9" s="969"/>
      <c r="B9" s="972"/>
      <c r="C9" s="731" t="s">
        <v>138</v>
      </c>
      <c r="D9" s="831">
        <v>0.25</v>
      </c>
      <c r="E9" s="833">
        <v>0.3</v>
      </c>
      <c r="F9" s="831">
        <v>0.3</v>
      </c>
      <c r="G9" s="832">
        <f>F9/E9</f>
        <v>1</v>
      </c>
      <c r="H9" s="336" t="s">
        <v>515</v>
      </c>
    </row>
    <row r="10" spans="1:10" ht="132.75" customHeight="1" x14ac:dyDescent="0.25">
      <c r="A10" s="969"/>
      <c r="B10" s="972"/>
      <c r="C10" s="834" t="s">
        <v>483</v>
      </c>
      <c r="D10" s="651" t="s">
        <v>112</v>
      </c>
      <c r="E10" s="835">
        <v>7.7</v>
      </c>
      <c r="F10" s="651">
        <v>8.4</v>
      </c>
      <c r="G10" s="836">
        <f>F10/E10</f>
        <v>1.0909090909090908</v>
      </c>
      <c r="H10" s="336" t="s">
        <v>615</v>
      </c>
    </row>
    <row r="11" spans="1:10" ht="66" customHeight="1" x14ac:dyDescent="0.25">
      <c r="A11" s="970"/>
      <c r="B11" s="973"/>
      <c r="C11" s="834" t="s">
        <v>484</v>
      </c>
      <c r="D11" s="837" t="s">
        <v>112</v>
      </c>
      <c r="E11" s="838">
        <v>13.5</v>
      </c>
      <c r="F11" s="651">
        <v>13.5</v>
      </c>
      <c r="G11" s="836">
        <f>F11/E11</f>
        <v>1</v>
      </c>
      <c r="H11" s="839" t="s">
        <v>515</v>
      </c>
      <c r="I11" s="707"/>
    </row>
    <row r="12" spans="1:10" x14ac:dyDescent="0.25">
      <c r="A12" s="955" t="s">
        <v>245</v>
      </c>
      <c r="B12" s="955"/>
      <c r="C12" s="956"/>
      <c r="D12" s="956"/>
      <c r="E12" s="956"/>
      <c r="F12" s="956"/>
      <c r="G12" s="956"/>
      <c r="H12" s="956"/>
    </row>
    <row r="13" spans="1:10" ht="25.5" hidden="1" customHeight="1" x14ac:dyDescent="0.25">
      <c r="A13" s="343"/>
      <c r="B13" s="351"/>
      <c r="C13" s="330"/>
      <c r="D13" s="840">
        <v>0.87760000000000005</v>
      </c>
      <c r="E13" s="481"/>
      <c r="F13" s="481"/>
      <c r="G13" s="481"/>
      <c r="H13" s="330"/>
    </row>
    <row r="14" spans="1:10" ht="140.25" customHeight="1" x14ac:dyDescent="0.25">
      <c r="A14" s="343" t="s">
        <v>190</v>
      </c>
      <c r="B14" s="351" t="s">
        <v>151</v>
      </c>
      <c r="C14" s="764" t="s">
        <v>339</v>
      </c>
      <c r="D14" s="841">
        <v>0.87760000000000005</v>
      </c>
      <c r="E14" s="840">
        <v>0.88</v>
      </c>
      <c r="F14" s="840">
        <v>0.88500000000000001</v>
      </c>
      <c r="G14" s="842">
        <f>F14/E14</f>
        <v>1.0056818181818181</v>
      </c>
      <c r="H14" s="336" t="s">
        <v>615</v>
      </c>
      <c r="I14" s="331"/>
      <c r="J14" s="332"/>
    </row>
    <row r="15" spans="1:10" x14ac:dyDescent="0.25">
      <c r="A15" s="955" t="s">
        <v>246</v>
      </c>
      <c r="B15" s="955"/>
      <c r="C15" s="955"/>
      <c r="D15" s="955"/>
      <c r="E15" s="955"/>
      <c r="F15" s="955"/>
      <c r="G15" s="955"/>
      <c r="H15" s="955"/>
    </row>
    <row r="16" spans="1:10" ht="73.5" customHeight="1" x14ac:dyDescent="0.25">
      <c r="A16" s="962" t="s">
        <v>152</v>
      </c>
      <c r="B16" s="965" t="s">
        <v>16</v>
      </c>
      <c r="C16" s="764" t="s">
        <v>141</v>
      </c>
      <c r="D16" s="652">
        <v>100</v>
      </c>
      <c r="E16" s="843">
        <v>100</v>
      </c>
      <c r="F16" s="844">
        <v>100</v>
      </c>
      <c r="G16" s="832">
        <f>F16/E16</f>
        <v>1</v>
      </c>
      <c r="H16" s="336" t="s">
        <v>515</v>
      </c>
    </row>
    <row r="17" spans="1:10" ht="123.75" customHeight="1" x14ac:dyDescent="0.25">
      <c r="A17" s="963"/>
      <c r="B17" s="966"/>
      <c r="C17" s="741" t="s">
        <v>136</v>
      </c>
      <c r="D17" s="730">
        <v>45.3</v>
      </c>
      <c r="E17" s="652">
        <v>48.5</v>
      </c>
      <c r="F17" s="652">
        <v>48.5</v>
      </c>
      <c r="G17" s="832">
        <f>F17/E17</f>
        <v>1</v>
      </c>
      <c r="H17" s="336" t="s">
        <v>515</v>
      </c>
    </row>
    <row r="18" spans="1:10" ht="71.25" customHeight="1" x14ac:dyDescent="0.25">
      <c r="A18" s="964"/>
      <c r="B18" s="967"/>
      <c r="C18" s="764" t="s">
        <v>142</v>
      </c>
      <c r="D18" s="652">
        <v>5.8</v>
      </c>
      <c r="E18" s="730">
        <v>6</v>
      </c>
      <c r="F18" s="730">
        <v>6</v>
      </c>
      <c r="G18" s="832">
        <f>F18/E18</f>
        <v>1</v>
      </c>
      <c r="H18" s="336" t="s">
        <v>515</v>
      </c>
    </row>
    <row r="19" spans="1:10" x14ac:dyDescent="0.25">
      <c r="A19" s="956" t="s">
        <v>248</v>
      </c>
      <c r="B19" s="955"/>
      <c r="C19" s="956"/>
      <c r="D19" s="956"/>
      <c r="E19" s="956"/>
      <c r="F19" s="956"/>
      <c r="G19" s="956"/>
      <c r="H19" s="956"/>
    </row>
    <row r="20" spans="1:10" ht="83.25" customHeight="1" x14ac:dyDescent="0.25">
      <c r="A20" s="962" t="s">
        <v>152</v>
      </c>
      <c r="B20" s="974" t="s">
        <v>17</v>
      </c>
      <c r="C20" s="623" t="s">
        <v>342</v>
      </c>
      <c r="D20" s="845">
        <v>0.47</v>
      </c>
      <c r="E20" s="846">
        <v>0.55000000000000004</v>
      </c>
      <c r="F20" s="846">
        <v>0.42</v>
      </c>
      <c r="G20" s="836">
        <f>(E20-F20)/E20*100%+100%</f>
        <v>1.2363636363636363</v>
      </c>
      <c r="H20" s="847" t="s">
        <v>607</v>
      </c>
      <c r="I20" s="269"/>
      <c r="J20" s="269"/>
    </row>
    <row r="21" spans="1:10" ht="128.25" customHeight="1" x14ac:dyDescent="0.25">
      <c r="A21" s="963"/>
      <c r="B21" s="975"/>
      <c r="C21" s="623" t="s">
        <v>420</v>
      </c>
      <c r="D21" s="848">
        <v>226</v>
      </c>
      <c r="E21" s="845">
        <v>219</v>
      </c>
      <c r="F21" s="845">
        <v>219</v>
      </c>
      <c r="G21" s="836">
        <f>F21/E21</f>
        <v>1</v>
      </c>
      <c r="H21" s="847" t="s">
        <v>608</v>
      </c>
      <c r="I21" s="269"/>
      <c r="J21" s="269"/>
    </row>
    <row r="22" spans="1:10" ht="63" customHeight="1" x14ac:dyDescent="0.25">
      <c r="A22" s="963"/>
      <c r="B22" s="975"/>
      <c r="C22" s="764" t="s">
        <v>372</v>
      </c>
      <c r="D22" s="849">
        <v>85127</v>
      </c>
      <c r="E22" s="848">
        <v>76124</v>
      </c>
      <c r="F22" s="848">
        <v>97471</v>
      </c>
      <c r="G22" s="836">
        <f>F22/E22</f>
        <v>1.2804240449792443</v>
      </c>
      <c r="H22" s="847" t="s">
        <v>609</v>
      </c>
    </row>
    <row r="23" spans="1:10" ht="51" x14ac:dyDescent="0.25">
      <c r="A23" s="963"/>
      <c r="B23" s="975"/>
      <c r="C23" s="653" t="s">
        <v>373</v>
      </c>
      <c r="D23" s="849">
        <v>14515</v>
      </c>
      <c r="E23" s="849">
        <v>12300</v>
      </c>
      <c r="F23" s="849">
        <v>12300</v>
      </c>
      <c r="G23" s="836">
        <f>F23/E23</f>
        <v>1</v>
      </c>
      <c r="H23" s="850" t="s">
        <v>610</v>
      </c>
    </row>
    <row r="24" spans="1:10" ht="147.75" customHeight="1" x14ac:dyDescent="0.25">
      <c r="A24" s="963"/>
      <c r="B24" s="975"/>
      <c r="C24" s="653" t="s">
        <v>223</v>
      </c>
      <c r="D24" s="652">
        <v>263</v>
      </c>
      <c r="E24" s="849">
        <v>502</v>
      </c>
      <c r="F24" s="849">
        <v>231</v>
      </c>
      <c r="G24" s="836">
        <f>(E24-F24)/E24*100%+100%</f>
        <v>1.5398406374501992</v>
      </c>
      <c r="H24" s="851" t="s">
        <v>611</v>
      </c>
    </row>
    <row r="25" spans="1:10" ht="38.25" x14ac:dyDescent="0.25">
      <c r="A25" s="963"/>
      <c r="B25" s="975"/>
      <c r="C25" s="764" t="s">
        <v>374</v>
      </c>
      <c r="D25" s="652">
        <v>40616</v>
      </c>
      <c r="E25" s="852">
        <v>22000</v>
      </c>
      <c r="F25" s="853">
        <v>36985</v>
      </c>
      <c r="G25" s="836">
        <f>F25/E25</f>
        <v>1.6811363636363637</v>
      </c>
      <c r="H25" s="850" t="s">
        <v>612</v>
      </c>
    </row>
    <row r="26" spans="1:10" ht="38.25" x14ac:dyDescent="0.25">
      <c r="A26" s="963"/>
      <c r="B26" s="975"/>
      <c r="C26" s="764" t="s">
        <v>366</v>
      </c>
      <c r="D26" s="652">
        <v>41.9</v>
      </c>
      <c r="E26" s="652">
        <v>44.9</v>
      </c>
      <c r="F26" s="652" t="s">
        <v>112</v>
      </c>
      <c r="G26" s="652" t="s">
        <v>112</v>
      </c>
      <c r="H26" s="854" t="s">
        <v>58</v>
      </c>
    </row>
    <row r="27" spans="1:10" ht="38.25" x14ac:dyDescent="0.25">
      <c r="A27" s="964"/>
      <c r="B27" s="976"/>
      <c r="C27" s="764" t="s">
        <v>367</v>
      </c>
      <c r="D27" s="846">
        <v>39.299999999999997</v>
      </c>
      <c r="E27" s="652">
        <v>35.9</v>
      </c>
      <c r="F27" s="652" t="s">
        <v>112</v>
      </c>
      <c r="G27" s="652" t="s">
        <v>112</v>
      </c>
      <c r="H27" s="854" t="s">
        <v>58</v>
      </c>
    </row>
    <row r="28" spans="1:10" x14ac:dyDescent="0.25">
      <c r="A28" s="957" t="s">
        <v>250</v>
      </c>
      <c r="B28" s="958"/>
      <c r="C28" s="959"/>
      <c r="D28" s="959"/>
      <c r="E28" s="959"/>
      <c r="F28" s="959"/>
      <c r="G28" s="959"/>
      <c r="H28" s="960"/>
    </row>
    <row r="29" spans="1:10" s="707" customFormat="1" ht="133.5" customHeight="1" x14ac:dyDescent="0.25">
      <c r="A29" s="977" t="s">
        <v>152</v>
      </c>
      <c r="B29" s="974" t="s">
        <v>18</v>
      </c>
      <c r="C29" s="270" t="s">
        <v>13</v>
      </c>
      <c r="D29" s="855">
        <v>870</v>
      </c>
      <c r="E29" s="856">
        <v>750</v>
      </c>
      <c r="F29" s="855">
        <v>899</v>
      </c>
      <c r="G29" s="836">
        <f>F29/E29</f>
        <v>1.1986666666666668</v>
      </c>
      <c r="H29" s="731" t="s">
        <v>613</v>
      </c>
    </row>
    <row r="30" spans="1:10" s="707" customFormat="1" ht="103.5" customHeight="1" x14ac:dyDescent="0.25">
      <c r="A30" s="978"/>
      <c r="B30" s="975"/>
      <c r="C30" s="270" t="s">
        <v>14</v>
      </c>
      <c r="D30" s="651">
        <v>50</v>
      </c>
      <c r="E30" s="857">
        <v>60</v>
      </c>
      <c r="F30" s="855">
        <v>54.6</v>
      </c>
      <c r="G30" s="836">
        <f>F30/E30</f>
        <v>0.91</v>
      </c>
      <c r="H30" s="731" t="s">
        <v>614</v>
      </c>
      <c r="I30" s="650"/>
    </row>
    <row r="31" spans="1:10" s="707" customFormat="1" ht="118.5" customHeight="1" x14ac:dyDescent="0.25">
      <c r="A31" s="979"/>
      <c r="B31" s="976"/>
      <c r="C31" s="270" t="s">
        <v>15</v>
      </c>
      <c r="D31" s="651">
        <v>75.5</v>
      </c>
      <c r="E31" s="336">
        <v>75</v>
      </c>
      <c r="F31" s="651">
        <v>56.2</v>
      </c>
      <c r="G31" s="836">
        <f>F31/E31</f>
        <v>0.74933333333333341</v>
      </c>
      <c r="H31" s="731" t="s">
        <v>614</v>
      </c>
      <c r="I31" s="650" t="s">
        <v>25</v>
      </c>
    </row>
    <row r="32" spans="1:10" ht="15" hidden="1" customHeight="1" x14ac:dyDescent="0.25">
      <c r="A32" s="478"/>
      <c r="B32" s="333"/>
      <c r="C32" s="334"/>
      <c r="D32" s="335"/>
      <c r="E32" s="336">
        <v>75</v>
      </c>
      <c r="F32" s="651">
        <v>59.6</v>
      </c>
      <c r="G32" s="335"/>
      <c r="H32" s="731" t="s">
        <v>401</v>
      </c>
    </row>
    <row r="33" spans="1:8" x14ac:dyDescent="0.25">
      <c r="A33" s="957" t="s">
        <v>131</v>
      </c>
      <c r="B33" s="958"/>
      <c r="C33" s="958"/>
      <c r="D33" s="958"/>
      <c r="E33" s="958"/>
      <c r="F33" s="958"/>
      <c r="G33" s="958"/>
      <c r="H33" s="961"/>
    </row>
    <row r="34" spans="1:8" ht="76.5" x14ac:dyDescent="0.25">
      <c r="A34" s="711" t="s">
        <v>190</v>
      </c>
      <c r="B34" s="761" t="s">
        <v>19</v>
      </c>
      <c r="C34" s="767" t="s">
        <v>525</v>
      </c>
      <c r="D34" s="846">
        <v>100</v>
      </c>
      <c r="E34" s="858">
        <v>99</v>
      </c>
      <c r="F34" s="846">
        <v>100</v>
      </c>
      <c r="G34" s="832">
        <f>F34/E34</f>
        <v>1.0101010101010102</v>
      </c>
      <c r="H34" s="336" t="s">
        <v>615</v>
      </c>
    </row>
    <row r="35" spans="1:8" ht="119.25" customHeight="1" x14ac:dyDescent="0.25">
      <c r="A35" s="968" t="s">
        <v>187</v>
      </c>
      <c r="B35" s="971" t="s">
        <v>20</v>
      </c>
      <c r="C35" s="764" t="str">
        <f>'план-график'!B170</f>
        <v>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v>
      </c>
      <c r="D35" s="846">
        <v>47.67</v>
      </c>
      <c r="E35" s="859">
        <v>42.91</v>
      </c>
      <c r="F35" s="859">
        <v>42.91</v>
      </c>
      <c r="G35" s="836">
        <f>(E35-F35)/E35*100%+100%</f>
        <v>1</v>
      </c>
      <c r="H35" s="336" t="s">
        <v>515</v>
      </c>
    </row>
    <row r="36" spans="1:8" ht="82.5" customHeight="1" x14ac:dyDescent="0.25">
      <c r="A36" s="969"/>
      <c r="B36" s="972"/>
      <c r="C36" s="764" t="str">
        <f>'план-график'!B171</f>
        <v>Удельный расход тепловой энергии на 1 кв. метр общей площади помещений, занимаемых подведомственными учреждениями, Гкал / кв. м</v>
      </c>
      <c r="D36" s="860">
        <v>0.11</v>
      </c>
      <c r="E36" s="860">
        <f>0.114</f>
        <v>0.114</v>
      </c>
      <c r="F36" s="860">
        <v>0.114</v>
      </c>
      <c r="G36" s="836">
        <f>(E36-F36)/E36*100%+100%</f>
        <v>1</v>
      </c>
      <c r="H36" s="336" t="s">
        <v>515</v>
      </c>
    </row>
    <row r="37" spans="1:8" ht="92.25" customHeight="1" x14ac:dyDescent="0.25">
      <c r="A37" s="969"/>
      <c r="B37" s="972"/>
      <c r="C37" s="764" t="str">
        <f>'план-график'!B172</f>
        <v>Удельный расход природного газа на 1 кв. метр общей площади помещений, занимаемых подведомственны-ми учреждениями, тыс. куб. м /кв. м</v>
      </c>
      <c r="D37" s="860">
        <v>11.17</v>
      </c>
      <c r="E37" s="859">
        <v>9.15</v>
      </c>
      <c r="F37" s="859">
        <v>9.15</v>
      </c>
      <c r="G37" s="836">
        <f>(E37-F37)/E37*100%+100%</f>
        <v>1</v>
      </c>
      <c r="H37" s="336" t="s">
        <v>515</v>
      </c>
    </row>
    <row r="38" spans="1:8" ht="83.25" customHeight="1" x14ac:dyDescent="0.25">
      <c r="A38" s="970"/>
      <c r="B38" s="973"/>
      <c r="C38" s="764" t="str">
        <f>'план-график'!B173</f>
        <v>Удельный расход воды на 1 кв. метр общей площади помещений, занимаемых подведомственными учреждениями, тыс. куб. м /кв. м</v>
      </c>
      <c r="D38" s="859">
        <v>0.73</v>
      </c>
      <c r="E38" s="860">
        <v>0.82899999999999996</v>
      </c>
      <c r="F38" s="860">
        <v>0.82899999999999996</v>
      </c>
      <c r="G38" s="836">
        <f>(E38-F38)/E38*100%+100%</f>
        <v>1</v>
      </c>
      <c r="H38" s="336" t="s">
        <v>515</v>
      </c>
    </row>
    <row r="39" spans="1:8" x14ac:dyDescent="0.25">
      <c r="D39" s="861"/>
    </row>
    <row r="40" spans="1:8" ht="15.75" x14ac:dyDescent="0.25">
      <c r="A40" s="954"/>
      <c r="B40" s="954"/>
      <c r="C40" s="954"/>
      <c r="D40" s="954"/>
      <c r="E40" s="954"/>
      <c r="F40" s="954"/>
      <c r="G40" s="954"/>
      <c r="H40" s="954"/>
    </row>
    <row r="41" spans="1:8" x14ac:dyDescent="0.25">
      <c r="D41" s="167"/>
    </row>
  </sheetData>
  <mergeCells count="20">
    <mergeCell ref="A2:H2"/>
    <mergeCell ref="A3:H3"/>
    <mergeCell ref="A7:H7"/>
    <mergeCell ref="A12:H12"/>
    <mergeCell ref="A8:A11"/>
    <mergeCell ref="B8:B11"/>
    <mergeCell ref="A4:H4"/>
    <mergeCell ref="A40:H40"/>
    <mergeCell ref="A15:H15"/>
    <mergeCell ref="A19:H19"/>
    <mergeCell ref="A28:H28"/>
    <mergeCell ref="A33:H33"/>
    <mergeCell ref="A16:A18"/>
    <mergeCell ref="B16:B18"/>
    <mergeCell ref="A20:A27"/>
    <mergeCell ref="A35:A38"/>
    <mergeCell ref="B35:B38"/>
    <mergeCell ref="B20:B27"/>
    <mergeCell ref="A29:A31"/>
    <mergeCell ref="B29:B31"/>
  </mergeCells>
  <phoneticPr fontId="35" type="noConversion"/>
  <pageMargins left="0.55118110236220474" right="0.23622047244094491" top="0.19685039370078741" bottom="0.15748031496062992" header="0.19685039370078741" footer="0.15748031496062992"/>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view="pageBreakPreview" topLeftCell="A169" zoomScale="70" zoomScaleNormal="70" zoomScaleSheetLayoutView="70" workbookViewId="0">
      <selection activeCell="I176" sqref="I176"/>
    </sheetView>
  </sheetViews>
  <sheetFormatPr defaultColWidth="9.140625" defaultRowHeight="15" x14ac:dyDescent="0.25"/>
  <cols>
    <col min="1" max="1" width="9.28515625" style="167" bestFit="1" customWidth="1"/>
    <col min="2" max="2" width="40.5703125" style="167" customWidth="1"/>
    <col min="3" max="3" width="15" style="167" customWidth="1"/>
    <col min="4" max="4" width="9.28515625" style="167" bestFit="1" customWidth="1"/>
    <col min="5" max="5" width="8.85546875" style="167" customWidth="1"/>
    <col min="6" max="6" width="7.7109375" style="167" customWidth="1"/>
    <col min="7" max="7" width="8.140625" style="167" customWidth="1"/>
    <col min="8" max="8" width="17.5703125" style="707" customWidth="1"/>
    <col min="9" max="9" width="17" style="167" customWidth="1"/>
    <col min="10" max="10" width="39" style="707" customWidth="1"/>
    <col min="11" max="11" width="43.5703125" style="718" customWidth="1"/>
    <col min="12" max="12" width="25.28515625" style="167" customWidth="1"/>
    <col min="13" max="13" width="22.42578125" style="182" customWidth="1"/>
    <col min="14" max="14" width="34.85546875" style="167" customWidth="1"/>
    <col min="15" max="15" width="83.85546875" style="167" customWidth="1"/>
    <col min="16" max="16384" width="9.140625" style="167"/>
  </cols>
  <sheetData>
    <row r="1" spans="1:15" x14ac:dyDescent="0.25">
      <c r="K1" s="735" t="s">
        <v>89</v>
      </c>
    </row>
    <row r="2" spans="1:15" ht="20.25" x14ac:dyDescent="0.25">
      <c r="A2" s="988" t="s">
        <v>528</v>
      </c>
      <c r="B2" s="988"/>
      <c r="C2" s="988"/>
      <c r="D2" s="988"/>
      <c r="E2" s="988"/>
      <c r="F2" s="988"/>
      <c r="G2" s="988"/>
      <c r="H2" s="988"/>
      <c r="I2" s="988"/>
      <c r="J2" s="988"/>
      <c r="K2" s="988"/>
      <c r="L2" s="341"/>
      <c r="M2" s="183"/>
    </row>
    <row r="3" spans="1:15" ht="37.5" customHeight="1" x14ac:dyDescent="0.25">
      <c r="A3" s="989"/>
      <c r="B3" s="989" t="s">
        <v>251</v>
      </c>
      <c r="C3" s="989" t="s">
        <v>252</v>
      </c>
      <c r="D3" s="989" t="s">
        <v>253</v>
      </c>
      <c r="E3" s="989"/>
      <c r="F3" s="989" t="s">
        <v>254</v>
      </c>
      <c r="G3" s="989"/>
      <c r="H3" s="989" t="s">
        <v>139</v>
      </c>
      <c r="I3" s="989"/>
      <c r="J3" s="989" t="s">
        <v>255</v>
      </c>
      <c r="K3" s="989"/>
      <c r="L3" s="724" t="s">
        <v>146</v>
      </c>
      <c r="M3" s="184"/>
    </row>
    <row r="4" spans="1:15" ht="23.25" customHeight="1" x14ac:dyDescent="0.25">
      <c r="A4" s="989"/>
      <c r="B4" s="989"/>
      <c r="C4" s="989"/>
      <c r="D4" s="765" t="s">
        <v>256</v>
      </c>
      <c r="E4" s="765" t="s">
        <v>257</v>
      </c>
      <c r="F4" s="765" t="s">
        <v>256</v>
      </c>
      <c r="G4" s="765" t="s">
        <v>257</v>
      </c>
      <c r="H4" s="765" t="s">
        <v>258</v>
      </c>
      <c r="I4" s="765" t="s">
        <v>259</v>
      </c>
      <c r="J4" s="765" t="s">
        <v>260</v>
      </c>
      <c r="K4" s="765" t="s">
        <v>261</v>
      </c>
      <c r="L4" s="724"/>
      <c r="M4" s="184"/>
    </row>
    <row r="5" spans="1:15" x14ac:dyDescent="0.25">
      <c r="A5" s="765">
        <v>1</v>
      </c>
      <c r="B5" s="765">
        <v>2</v>
      </c>
      <c r="C5" s="765">
        <v>3</v>
      </c>
      <c r="D5" s="765">
        <v>4</v>
      </c>
      <c r="E5" s="765">
        <v>5</v>
      </c>
      <c r="F5" s="765">
        <v>6</v>
      </c>
      <c r="G5" s="765">
        <v>7</v>
      </c>
      <c r="H5" s="765">
        <v>8</v>
      </c>
      <c r="I5" s="765">
        <v>9</v>
      </c>
      <c r="J5" s="765">
        <v>10</v>
      </c>
      <c r="K5" s="765">
        <v>11</v>
      </c>
      <c r="L5" s="724">
        <v>12</v>
      </c>
      <c r="M5" s="184"/>
    </row>
    <row r="6" spans="1:15" ht="25.5" x14ac:dyDescent="0.25">
      <c r="A6" s="765"/>
      <c r="B6" s="762" t="s">
        <v>239</v>
      </c>
      <c r="C6" s="765"/>
      <c r="D6" s="765"/>
      <c r="E6" s="765"/>
      <c r="F6" s="765"/>
      <c r="G6" s="765"/>
      <c r="H6" s="862">
        <f>H7+H57+H61</f>
        <v>6232942.7370000007</v>
      </c>
      <c r="I6" s="185">
        <f>I7+I57+I61</f>
        <v>6171450.9900000012</v>
      </c>
      <c r="J6" s="765">
        <f>I6/H6*100</f>
        <v>99.013439564670279</v>
      </c>
      <c r="K6" s="765"/>
      <c r="L6" s="724"/>
      <c r="M6" s="186"/>
    </row>
    <row r="7" spans="1:15" ht="25.5" customHeight="1" x14ac:dyDescent="0.25">
      <c r="A7" s="762" t="s">
        <v>152</v>
      </c>
      <c r="B7" s="187" t="s">
        <v>151</v>
      </c>
      <c r="C7" s="725"/>
      <c r="D7" s="765"/>
      <c r="E7" s="765"/>
      <c r="F7" s="765"/>
      <c r="G7" s="188"/>
      <c r="H7" s="863">
        <f>SUM(H8:H56)</f>
        <v>6200436.2370000007</v>
      </c>
      <c r="I7" s="343">
        <f>SUM(I8:I56)</f>
        <v>6139452.8900000015</v>
      </c>
      <c r="J7" s="767"/>
      <c r="K7" s="764"/>
      <c r="L7" s="709"/>
      <c r="M7" s="189"/>
      <c r="N7" s="176"/>
      <c r="O7" s="176"/>
    </row>
    <row r="8" spans="1:15" ht="189.75" customHeight="1" x14ac:dyDescent="0.25">
      <c r="A8" s="171" t="s">
        <v>262</v>
      </c>
      <c r="B8" s="172" t="s">
        <v>270</v>
      </c>
      <c r="C8" s="743" t="s">
        <v>402</v>
      </c>
      <c r="D8" s="765" t="s">
        <v>355</v>
      </c>
      <c r="E8" s="765" t="s">
        <v>356</v>
      </c>
      <c r="F8" s="765" t="s">
        <v>355</v>
      </c>
      <c r="G8" s="765" t="s">
        <v>356</v>
      </c>
      <c r="H8" s="278">
        <v>444215.39999999997</v>
      </c>
      <c r="I8" s="744">
        <f>финансир!M10</f>
        <v>436906.4</v>
      </c>
      <c r="J8" s="731" t="s">
        <v>436</v>
      </c>
      <c r="K8" s="731" t="s">
        <v>561</v>
      </c>
      <c r="L8" s="709"/>
      <c r="M8" s="710">
        <f t="shared" ref="M8:M21" si="0">I8/H8</f>
        <v>0.98354627057053867</v>
      </c>
    </row>
    <row r="9" spans="1:15" ht="110.25" customHeight="1" x14ac:dyDescent="0.25">
      <c r="A9" s="171" t="s">
        <v>263</v>
      </c>
      <c r="B9" s="172" t="s">
        <v>271</v>
      </c>
      <c r="C9" s="743" t="s">
        <v>403</v>
      </c>
      <c r="D9" s="765" t="s">
        <v>355</v>
      </c>
      <c r="E9" s="765" t="s">
        <v>356</v>
      </c>
      <c r="F9" s="765" t="s">
        <v>355</v>
      </c>
      <c r="G9" s="765" t="s">
        <v>356</v>
      </c>
      <c r="H9" s="864">
        <v>131146.29999999999</v>
      </c>
      <c r="I9" s="744">
        <f>финансир!M11</f>
        <v>127815.7</v>
      </c>
      <c r="J9" s="731" t="s">
        <v>437</v>
      </c>
      <c r="K9" s="731" t="s">
        <v>562</v>
      </c>
      <c r="L9" s="709"/>
      <c r="M9" s="710">
        <f t="shared" si="0"/>
        <v>0.97460393468973205</v>
      </c>
    </row>
    <row r="10" spans="1:15" ht="292.5" customHeight="1" x14ac:dyDescent="0.25">
      <c r="A10" s="171" t="s">
        <v>264</v>
      </c>
      <c r="B10" s="172" t="s">
        <v>90</v>
      </c>
      <c r="C10" s="743" t="s">
        <v>403</v>
      </c>
      <c r="D10" s="765" t="s">
        <v>355</v>
      </c>
      <c r="E10" s="765" t="s">
        <v>356</v>
      </c>
      <c r="F10" s="765" t="s">
        <v>355</v>
      </c>
      <c r="G10" s="765" t="s">
        <v>356</v>
      </c>
      <c r="H10" s="279">
        <v>148727</v>
      </c>
      <c r="I10" s="744">
        <f>финансир!M12</f>
        <v>148428.70000000001</v>
      </c>
      <c r="J10" s="731" t="s">
        <v>438</v>
      </c>
      <c r="K10" s="731" t="s">
        <v>594</v>
      </c>
      <c r="L10" s="204"/>
      <c r="M10" s="710">
        <f t="shared" si="0"/>
        <v>0.99799431172551056</v>
      </c>
      <c r="N10" s="167" t="s">
        <v>34</v>
      </c>
    </row>
    <row r="11" spans="1:15" ht="111.75" customHeight="1" x14ac:dyDescent="0.25">
      <c r="A11" s="171" t="s">
        <v>265</v>
      </c>
      <c r="B11" s="172" t="s">
        <v>272</v>
      </c>
      <c r="C11" s="743" t="s">
        <v>403</v>
      </c>
      <c r="D11" s="765" t="s">
        <v>355</v>
      </c>
      <c r="E11" s="765" t="s">
        <v>356</v>
      </c>
      <c r="F11" s="765" t="s">
        <v>355</v>
      </c>
      <c r="G11" s="765" t="s">
        <v>356</v>
      </c>
      <c r="H11" s="278">
        <v>46808</v>
      </c>
      <c r="I11" s="744">
        <f>финансир!M13</f>
        <v>46492.7</v>
      </c>
      <c r="J11" s="731" t="s">
        <v>439</v>
      </c>
      <c r="K11" s="731" t="s">
        <v>595</v>
      </c>
      <c r="L11" s="709"/>
      <c r="M11" s="710">
        <f t="shared" si="0"/>
        <v>0.99326397197060323</v>
      </c>
      <c r="N11" s="167" t="s">
        <v>35</v>
      </c>
    </row>
    <row r="12" spans="1:15" s="746" customFormat="1" ht="311.25" customHeight="1" x14ac:dyDescent="0.25">
      <c r="A12" s="171" t="s">
        <v>266</v>
      </c>
      <c r="B12" s="172" t="s">
        <v>91</v>
      </c>
      <c r="C12" s="743" t="s">
        <v>405</v>
      </c>
      <c r="D12" s="765" t="s">
        <v>355</v>
      </c>
      <c r="E12" s="765" t="s">
        <v>356</v>
      </c>
      <c r="F12" s="765" t="s">
        <v>355</v>
      </c>
      <c r="G12" s="765" t="s">
        <v>356</v>
      </c>
      <c r="H12" s="278">
        <v>36218.046999999999</v>
      </c>
      <c r="I12" s="744">
        <f>финансир!M14</f>
        <v>36213</v>
      </c>
      <c r="J12" s="731" t="s">
        <v>440</v>
      </c>
      <c r="K12" s="731" t="s">
        <v>599</v>
      </c>
      <c r="L12" s="747"/>
      <c r="M12" s="745">
        <f t="shared" si="0"/>
        <v>0.99986064958168508</v>
      </c>
      <c r="N12" s="746" t="s">
        <v>36</v>
      </c>
    </row>
    <row r="13" spans="1:15" ht="119.25" customHeight="1" x14ac:dyDescent="0.25">
      <c r="A13" s="171" t="s">
        <v>100</v>
      </c>
      <c r="B13" s="172" t="s">
        <v>273</v>
      </c>
      <c r="C13" s="743" t="s">
        <v>418</v>
      </c>
      <c r="D13" s="765" t="s">
        <v>355</v>
      </c>
      <c r="E13" s="765" t="s">
        <v>358</v>
      </c>
      <c r="F13" s="765" t="s">
        <v>355</v>
      </c>
      <c r="G13" s="765" t="s">
        <v>358</v>
      </c>
      <c r="H13" s="279">
        <v>1808920.2</v>
      </c>
      <c r="I13" s="744">
        <f>финансир!M15</f>
        <v>1806303.6</v>
      </c>
      <c r="J13" s="731" t="s">
        <v>441</v>
      </c>
      <c r="K13" s="731" t="s">
        <v>563</v>
      </c>
      <c r="L13" s="709"/>
      <c r="M13" s="710">
        <f t="shared" si="0"/>
        <v>0.99855350169675816</v>
      </c>
    </row>
    <row r="14" spans="1:15" ht="119.25" customHeight="1" x14ac:dyDescent="0.25">
      <c r="A14" s="171" t="s">
        <v>101</v>
      </c>
      <c r="B14" s="172" t="s">
        <v>274</v>
      </c>
      <c r="C14" s="743" t="s">
        <v>418</v>
      </c>
      <c r="D14" s="765" t="s">
        <v>355</v>
      </c>
      <c r="E14" s="765" t="s">
        <v>358</v>
      </c>
      <c r="F14" s="765" t="s">
        <v>355</v>
      </c>
      <c r="G14" s="765" t="s">
        <v>358</v>
      </c>
      <c r="H14" s="279">
        <v>2272.6</v>
      </c>
      <c r="I14" s="744">
        <f>финансир!M16</f>
        <v>2177.8000000000002</v>
      </c>
      <c r="J14" s="731" t="s">
        <v>442</v>
      </c>
      <c r="K14" s="731" t="s">
        <v>564</v>
      </c>
      <c r="L14" s="709"/>
      <c r="M14" s="710">
        <f t="shared" si="0"/>
        <v>0.95828566399718396</v>
      </c>
    </row>
    <row r="15" spans="1:15" ht="122.25" customHeight="1" x14ac:dyDescent="0.25">
      <c r="A15" s="171" t="s">
        <v>147</v>
      </c>
      <c r="B15" s="172" t="s">
        <v>275</v>
      </c>
      <c r="C15" s="743" t="s">
        <v>418</v>
      </c>
      <c r="D15" s="765" t="s">
        <v>355</v>
      </c>
      <c r="E15" s="765" t="s">
        <v>356</v>
      </c>
      <c r="F15" s="765" t="s">
        <v>355</v>
      </c>
      <c r="G15" s="765" t="s">
        <v>356</v>
      </c>
      <c r="H15" s="278">
        <v>29809.699999999997</v>
      </c>
      <c r="I15" s="744">
        <f>финансир!M17</f>
        <v>29700.2</v>
      </c>
      <c r="J15" s="731" t="s">
        <v>443</v>
      </c>
      <c r="K15" s="731" t="s">
        <v>565</v>
      </c>
      <c r="L15" s="709"/>
      <c r="M15" s="710">
        <f t="shared" si="0"/>
        <v>0.99632669902749793</v>
      </c>
    </row>
    <row r="16" spans="1:15" ht="127.5" customHeight="1" x14ac:dyDescent="0.25">
      <c r="A16" s="171" t="s">
        <v>350</v>
      </c>
      <c r="B16" s="172" t="s">
        <v>92</v>
      </c>
      <c r="C16" s="743" t="s">
        <v>418</v>
      </c>
      <c r="D16" s="765" t="s">
        <v>355</v>
      </c>
      <c r="E16" s="765" t="s">
        <v>358</v>
      </c>
      <c r="F16" s="765" t="s">
        <v>355</v>
      </c>
      <c r="G16" s="765" t="s">
        <v>358</v>
      </c>
      <c r="H16" s="278">
        <v>1606359.9</v>
      </c>
      <c r="I16" s="744">
        <f>финансир!M18</f>
        <v>1606153.1</v>
      </c>
      <c r="J16" s="731" t="s">
        <v>444</v>
      </c>
      <c r="K16" s="731" t="s">
        <v>566</v>
      </c>
      <c r="L16" s="709"/>
      <c r="M16" s="710">
        <f t="shared" si="0"/>
        <v>0.9998712617265908</v>
      </c>
    </row>
    <row r="17" spans="1:15" ht="114" customHeight="1" x14ac:dyDescent="0.25">
      <c r="A17" s="171" t="s">
        <v>353</v>
      </c>
      <c r="B17" s="172" t="s">
        <v>276</v>
      </c>
      <c r="C17" s="743" t="s">
        <v>403</v>
      </c>
      <c r="D17" s="765" t="s">
        <v>355</v>
      </c>
      <c r="E17" s="765" t="s">
        <v>358</v>
      </c>
      <c r="F17" s="765" t="s">
        <v>355</v>
      </c>
      <c r="G17" s="765" t="s">
        <v>358</v>
      </c>
      <c r="H17" s="865">
        <v>20334.3</v>
      </c>
      <c r="I17" s="744">
        <f>финансир!M19</f>
        <v>20238.099999999999</v>
      </c>
      <c r="J17" s="731" t="s">
        <v>445</v>
      </c>
      <c r="K17" s="731" t="s">
        <v>616</v>
      </c>
      <c r="L17" s="709"/>
      <c r="M17" s="710">
        <f t="shared" si="0"/>
        <v>0.99526907737173143</v>
      </c>
    </row>
    <row r="18" spans="1:15" ht="110.25" customHeight="1" x14ac:dyDescent="0.25">
      <c r="A18" s="171" t="s">
        <v>88</v>
      </c>
      <c r="B18" s="172" t="s">
        <v>277</v>
      </c>
      <c r="C18" s="743" t="s">
        <v>403</v>
      </c>
      <c r="D18" s="765" t="s">
        <v>355</v>
      </c>
      <c r="E18" s="765" t="s">
        <v>356</v>
      </c>
      <c r="F18" s="765" t="s">
        <v>355</v>
      </c>
      <c r="G18" s="765" t="s">
        <v>356</v>
      </c>
      <c r="H18" s="278">
        <v>173083.2</v>
      </c>
      <c r="I18" s="744">
        <f>финансир!M20</f>
        <v>173045.3</v>
      </c>
      <c r="J18" s="731" t="s">
        <v>446</v>
      </c>
      <c r="K18" s="731" t="s">
        <v>617</v>
      </c>
      <c r="L18" s="709"/>
      <c r="M18" s="710">
        <f t="shared" si="0"/>
        <v>0.99978103016352815</v>
      </c>
    </row>
    <row r="19" spans="1:15" ht="120" customHeight="1" x14ac:dyDescent="0.25">
      <c r="A19" s="171" t="s">
        <v>153</v>
      </c>
      <c r="B19" s="172" t="s">
        <v>278</v>
      </c>
      <c r="C19" s="743" t="s">
        <v>418</v>
      </c>
      <c r="D19" s="765" t="s">
        <v>355</v>
      </c>
      <c r="E19" s="765" t="s">
        <v>358</v>
      </c>
      <c r="F19" s="765" t="s">
        <v>355</v>
      </c>
      <c r="G19" s="765" t="s">
        <v>358</v>
      </c>
      <c r="H19" s="278">
        <v>8671.4</v>
      </c>
      <c r="I19" s="744">
        <f>финансир!M21</f>
        <v>8323.6</v>
      </c>
      <c r="J19" s="731" t="s">
        <v>447</v>
      </c>
      <c r="K19" s="731" t="s">
        <v>567</v>
      </c>
      <c r="L19" s="764"/>
      <c r="M19" s="710">
        <f t="shared" si="0"/>
        <v>0.95989113637936208</v>
      </c>
    </row>
    <row r="20" spans="1:15" ht="198.75" customHeight="1" x14ac:dyDescent="0.25">
      <c r="A20" s="171" t="s">
        <v>154</v>
      </c>
      <c r="B20" s="172" t="s">
        <v>279</v>
      </c>
      <c r="C20" s="743" t="s">
        <v>418</v>
      </c>
      <c r="D20" s="765" t="s">
        <v>356</v>
      </c>
      <c r="E20" s="765" t="s">
        <v>356</v>
      </c>
      <c r="F20" s="765" t="s">
        <v>356</v>
      </c>
      <c r="G20" s="765" t="s">
        <v>356</v>
      </c>
      <c r="H20" s="865">
        <v>0</v>
      </c>
      <c r="I20" s="744">
        <f>финансир!M22</f>
        <v>0</v>
      </c>
      <c r="J20" s="652" t="s">
        <v>448</v>
      </c>
      <c r="K20" s="866" t="s">
        <v>422</v>
      </c>
      <c r="L20" s="190"/>
      <c r="M20" s="710" t="e">
        <f t="shared" si="0"/>
        <v>#DIV/0!</v>
      </c>
    </row>
    <row r="21" spans="1:15" ht="122.25" customHeight="1" x14ac:dyDescent="0.25">
      <c r="A21" s="171" t="s">
        <v>155</v>
      </c>
      <c r="B21" s="172" t="s">
        <v>280</v>
      </c>
      <c r="C21" s="743" t="s">
        <v>418</v>
      </c>
      <c r="D21" s="765" t="s">
        <v>355</v>
      </c>
      <c r="E21" s="765" t="s">
        <v>356</v>
      </c>
      <c r="F21" s="765" t="s">
        <v>355</v>
      </c>
      <c r="G21" s="765" t="s">
        <v>356</v>
      </c>
      <c r="H21" s="278">
        <v>381100.5</v>
      </c>
      <c r="I21" s="744">
        <f>финансир!M23</f>
        <v>381029</v>
      </c>
      <c r="J21" s="731" t="s">
        <v>449</v>
      </c>
      <c r="K21" s="731" t="s">
        <v>568</v>
      </c>
      <c r="L21" s="709"/>
      <c r="M21" s="710">
        <f t="shared" si="0"/>
        <v>0.99981238544688344</v>
      </c>
    </row>
    <row r="22" spans="1:15" ht="122.25" customHeight="1" x14ac:dyDescent="0.25">
      <c r="A22" s="171" t="s">
        <v>156</v>
      </c>
      <c r="B22" s="172" t="s">
        <v>281</v>
      </c>
      <c r="C22" s="743" t="s">
        <v>418</v>
      </c>
      <c r="D22" s="765" t="s">
        <v>355</v>
      </c>
      <c r="E22" s="765" t="s">
        <v>356</v>
      </c>
      <c r="F22" s="765" t="s">
        <v>355</v>
      </c>
      <c r="G22" s="765" t="s">
        <v>356</v>
      </c>
      <c r="H22" s="278">
        <v>27567.600000000002</v>
      </c>
      <c r="I22" s="744">
        <f>финансир!M24</f>
        <v>27544.7</v>
      </c>
      <c r="J22" s="729" t="s">
        <v>450</v>
      </c>
      <c r="K22" s="731" t="s">
        <v>569</v>
      </c>
      <c r="L22" s="709"/>
      <c r="M22" s="710">
        <f t="shared" ref="M22:M83" si="1">I22/H22</f>
        <v>0.99916931470276693</v>
      </c>
    </row>
    <row r="23" spans="1:15" ht="112.5" customHeight="1" x14ac:dyDescent="0.25">
      <c r="A23" s="171" t="s">
        <v>157</v>
      </c>
      <c r="B23" s="172" t="s">
        <v>282</v>
      </c>
      <c r="C23" s="743" t="s">
        <v>404</v>
      </c>
      <c r="D23" s="765" t="s">
        <v>355</v>
      </c>
      <c r="E23" s="765" t="s">
        <v>356</v>
      </c>
      <c r="F23" s="765" t="s">
        <v>355</v>
      </c>
      <c r="G23" s="765" t="s">
        <v>356</v>
      </c>
      <c r="H23" s="278">
        <v>100</v>
      </c>
      <c r="I23" s="744">
        <f>финансир!M25</f>
        <v>85</v>
      </c>
      <c r="J23" s="731" t="s">
        <v>451</v>
      </c>
      <c r="K23" s="731" t="s">
        <v>591</v>
      </c>
      <c r="L23" s="709"/>
      <c r="M23" s="710">
        <f t="shared" si="1"/>
        <v>0.85</v>
      </c>
      <c r="N23" s="167" t="s">
        <v>37</v>
      </c>
    </row>
    <row r="24" spans="1:15" ht="150" customHeight="1" x14ac:dyDescent="0.25">
      <c r="A24" s="171" t="s">
        <v>158</v>
      </c>
      <c r="B24" s="172" t="s">
        <v>283</v>
      </c>
      <c r="C24" s="743" t="s">
        <v>418</v>
      </c>
      <c r="D24" s="765" t="s">
        <v>355</v>
      </c>
      <c r="E24" s="765" t="s">
        <v>356</v>
      </c>
      <c r="F24" s="765" t="s">
        <v>355</v>
      </c>
      <c r="G24" s="765" t="s">
        <v>356</v>
      </c>
      <c r="H24" s="279">
        <v>601.70000000000005</v>
      </c>
      <c r="I24" s="744">
        <f>финансир!M26</f>
        <v>598</v>
      </c>
      <c r="J24" s="731" t="s">
        <v>452</v>
      </c>
      <c r="K24" s="731" t="s">
        <v>570</v>
      </c>
      <c r="L24" s="709"/>
      <c r="M24" s="710">
        <f t="shared" si="1"/>
        <v>0.99385075619079266</v>
      </c>
    </row>
    <row r="25" spans="1:15" ht="177.75" customHeight="1" x14ac:dyDescent="0.25">
      <c r="A25" s="171" t="s">
        <v>159</v>
      </c>
      <c r="B25" s="172" t="s">
        <v>93</v>
      </c>
      <c r="C25" s="743" t="s">
        <v>418</v>
      </c>
      <c r="D25" s="765" t="s">
        <v>355</v>
      </c>
      <c r="E25" s="765" t="s">
        <v>358</v>
      </c>
      <c r="F25" s="765" t="s">
        <v>355</v>
      </c>
      <c r="G25" s="765" t="s">
        <v>358</v>
      </c>
      <c r="H25" s="278">
        <v>5603.8</v>
      </c>
      <c r="I25" s="744">
        <f>финансир!M27</f>
        <v>5569.2</v>
      </c>
      <c r="J25" s="731" t="s">
        <v>453</v>
      </c>
      <c r="K25" s="731" t="s">
        <v>571</v>
      </c>
      <c r="L25" s="709"/>
      <c r="M25" s="710">
        <f t="shared" si="1"/>
        <v>0.9938256183304186</v>
      </c>
    </row>
    <row r="26" spans="1:15" ht="123.75" customHeight="1" x14ac:dyDescent="0.25">
      <c r="A26" s="171" t="s">
        <v>160</v>
      </c>
      <c r="B26" s="172" t="s">
        <v>284</v>
      </c>
      <c r="C26" s="743" t="s">
        <v>418</v>
      </c>
      <c r="D26" s="765" t="s">
        <v>355</v>
      </c>
      <c r="E26" s="765" t="s">
        <v>358</v>
      </c>
      <c r="F26" s="765" t="s">
        <v>355</v>
      </c>
      <c r="G26" s="765" t="s">
        <v>358</v>
      </c>
      <c r="H26" s="278">
        <v>29937.4</v>
      </c>
      <c r="I26" s="744">
        <f>финансир!M28</f>
        <v>29774.400000000001</v>
      </c>
      <c r="J26" s="731" t="s">
        <v>454</v>
      </c>
      <c r="K26" s="731" t="s">
        <v>572</v>
      </c>
      <c r="L26" s="709"/>
      <c r="M26" s="710">
        <f t="shared" si="1"/>
        <v>0.99455530540394288</v>
      </c>
    </row>
    <row r="27" spans="1:15" ht="123" customHeight="1" x14ac:dyDescent="0.25">
      <c r="A27" s="171" t="s">
        <v>161</v>
      </c>
      <c r="B27" s="172" t="s">
        <v>285</v>
      </c>
      <c r="C27" s="743" t="s">
        <v>418</v>
      </c>
      <c r="D27" s="765" t="s">
        <v>355</v>
      </c>
      <c r="E27" s="765" t="s">
        <v>356</v>
      </c>
      <c r="F27" s="765" t="s">
        <v>355</v>
      </c>
      <c r="G27" s="765" t="s">
        <v>356</v>
      </c>
      <c r="H27" s="278">
        <v>2020.7999999999997</v>
      </c>
      <c r="I27" s="744">
        <f>финансир!M29</f>
        <v>1744.9</v>
      </c>
      <c r="J27" s="731" t="s">
        <v>455</v>
      </c>
      <c r="K27" s="731" t="s">
        <v>573</v>
      </c>
      <c r="L27" s="709"/>
      <c r="M27" s="710">
        <f t="shared" si="1"/>
        <v>0.86346991290578001</v>
      </c>
    </row>
    <row r="28" spans="1:15" ht="409.5" customHeight="1" x14ac:dyDescent="0.25">
      <c r="A28" s="985" t="s">
        <v>162</v>
      </c>
      <c r="B28" s="986" t="s">
        <v>242</v>
      </c>
      <c r="C28" s="779" t="s">
        <v>406</v>
      </c>
      <c r="D28" s="749" t="s">
        <v>355</v>
      </c>
      <c r="E28" s="749" t="s">
        <v>356</v>
      </c>
      <c r="F28" s="749" t="s">
        <v>355</v>
      </c>
      <c r="G28" s="749" t="s">
        <v>356</v>
      </c>
      <c r="H28" s="867">
        <v>12458.699999999999</v>
      </c>
      <c r="I28" s="780">
        <f>финансир!M30</f>
        <v>11951.4</v>
      </c>
      <c r="J28" s="868" t="s">
        <v>456</v>
      </c>
      <c r="K28" s="983" t="s">
        <v>633</v>
      </c>
      <c r="L28" s="782"/>
      <c r="M28" s="710">
        <f t="shared" si="1"/>
        <v>0.95928146596354358</v>
      </c>
      <c r="N28" s="167" t="s">
        <v>38</v>
      </c>
      <c r="O28" s="191"/>
    </row>
    <row r="29" spans="1:15" ht="246.75" customHeight="1" x14ac:dyDescent="0.25">
      <c r="A29" s="985"/>
      <c r="B29" s="986"/>
      <c r="C29" s="777"/>
      <c r="D29" s="750"/>
      <c r="E29" s="750"/>
      <c r="F29" s="750"/>
      <c r="G29" s="750"/>
      <c r="H29" s="869"/>
      <c r="I29" s="778"/>
      <c r="J29" s="870"/>
      <c r="K29" s="984"/>
      <c r="L29" s="781"/>
      <c r="M29" s="710"/>
      <c r="O29" s="191"/>
    </row>
    <row r="30" spans="1:15" s="707" customFormat="1" ht="135" customHeight="1" x14ac:dyDescent="0.25">
      <c r="A30" s="985"/>
      <c r="B30" s="986"/>
      <c r="C30" s="192" t="s">
        <v>642</v>
      </c>
      <c r="D30" s="765" t="s">
        <v>357</v>
      </c>
      <c r="E30" s="765" t="s">
        <v>357</v>
      </c>
      <c r="F30" s="765" t="s">
        <v>357</v>
      </c>
      <c r="G30" s="765" t="s">
        <v>357</v>
      </c>
      <c r="H30" s="278">
        <v>97.69</v>
      </c>
      <c r="I30" s="744">
        <f>финансир!M31</f>
        <v>97.69</v>
      </c>
      <c r="J30" s="725" t="s">
        <v>619</v>
      </c>
      <c r="K30" s="871" t="s">
        <v>423</v>
      </c>
      <c r="L30" s="337"/>
      <c r="M30" s="710">
        <f t="shared" si="1"/>
        <v>1</v>
      </c>
      <c r="N30" s="707" t="s">
        <v>39</v>
      </c>
    </row>
    <row r="31" spans="1:15" ht="123.75" customHeight="1" x14ac:dyDescent="0.25">
      <c r="A31" s="171" t="s">
        <v>163</v>
      </c>
      <c r="B31" s="172" t="s">
        <v>94</v>
      </c>
      <c r="C31" s="743" t="s">
        <v>418</v>
      </c>
      <c r="D31" s="765" t="s">
        <v>355</v>
      </c>
      <c r="E31" s="765" t="s">
        <v>356</v>
      </c>
      <c r="F31" s="765" t="s">
        <v>355</v>
      </c>
      <c r="G31" s="765" t="s">
        <v>356</v>
      </c>
      <c r="H31" s="278">
        <v>960</v>
      </c>
      <c r="I31" s="744">
        <f>финансир!M32</f>
        <v>960</v>
      </c>
      <c r="J31" s="731" t="s">
        <v>457</v>
      </c>
      <c r="K31" s="729" t="s">
        <v>574</v>
      </c>
      <c r="L31" s="709"/>
      <c r="M31" s="710">
        <f t="shared" si="1"/>
        <v>1</v>
      </c>
    </row>
    <row r="32" spans="1:15" ht="123" customHeight="1" x14ac:dyDescent="0.25">
      <c r="A32" s="171" t="s">
        <v>164</v>
      </c>
      <c r="B32" s="172" t="s">
        <v>286</v>
      </c>
      <c r="C32" s="743" t="s">
        <v>418</v>
      </c>
      <c r="D32" s="765" t="s">
        <v>356</v>
      </c>
      <c r="E32" s="765" t="s">
        <v>356</v>
      </c>
      <c r="F32" s="765" t="s">
        <v>356</v>
      </c>
      <c r="G32" s="765" t="s">
        <v>356</v>
      </c>
      <c r="H32" s="278">
        <v>0</v>
      </c>
      <c r="I32" s="744">
        <f>финансир!M33</f>
        <v>0</v>
      </c>
      <c r="J32" s="652" t="s">
        <v>448</v>
      </c>
      <c r="K32" s="866" t="s">
        <v>422</v>
      </c>
      <c r="L32" s="190"/>
      <c r="M32" s="710" t="e">
        <f t="shared" si="1"/>
        <v>#DIV/0!</v>
      </c>
    </row>
    <row r="33" spans="1:14" ht="112.5" customHeight="1" x14ac:dyDescent="0.25">
      <c r="A33" s="171" t="s">
        <v>165</v>
      </c>
      <c r="B33" s="172" t="s">
        <v>287</v>
      </c>
      <c r="C33" s="743" t="s">
        <v>403</v>
      </c>
      <c r="D33" s="765" t="s">
        <v>355</v>
      </c>
      <c r="E33" s="765" t="s">
        <v>356</v>
      </c>
      <c r="F33" s="765" t="s">
        <v>355</v>
      </c>
      <c r="G33" s="765" t="s">
        <v>356</v>
      </c>
      <c r="H33" s="278">
        <v>28836</v>
      </c>
      <c r="I33" s="744">
        <f>финансир!M34</f>
        <v>28836</v>
      </c>
      <c r="J33" s="731" t="s">
        <v>458</v>
      </c>
      <c r="K33" s="729" t="s">
        <v>597</v>
      </c>
      <c r="L33" s="764" t="s">
        <v>26</v>
      </c>
      <c r="M33" s="710">
        <f t="shared" si="1"/>
        <v>1</v>
      </c>
    </row>
    <row r="34" spans="1:14" ht="158.25" customHeight="1" x14ac:dyDescent="0.25">
      <c r="A34" s="171" t="s">
        <v>166</v>
      </c>
      <c r="B34" s="172" t="s">
        <v>288</v>
      </c>
      <c r="C34" s="743" t="s">
        <v>418</v>
      </c>
      <c r="D34" s="765" t="s">
        <v>355</v>
      </c>
      <c r="E34" s="765" t="s">
        <v>356</v>
      </c>
      <c r="F34" s="765" t="s">
        <v>355</v>
      </c>
      <c r="G34" s="765" t="s">
        <v>356</v>
      </c>
      <c r="H34" s="278">
        <v>13131.9</v>
      </c>
      <c r="I34" s="744">
        <f>финансир!M35</f>
        <v>13092.9</v>
      </c>
      <c r="J34" s="731" t="s">
        <v>459</v>
      </c>
      <c r="K34" s="731" t="s">
        <v>575</v>
      </c>
      <c r="L34" s="709"/>
      <c r="M34" s="710">
        <f t="shared" si="1"/>
        <v>0.99703013273022179</v>
      </c>
    </row>
    <row r="35" spans="1:14" s="707" customFormat="1" ht="116.25" customHeight="1" x14ac:dyDescent="0.25">
      <c r="A35" s="171" t="s">
        <v>167</v>
      </c>
      <c r="B35" s="172" t="s">
        <v>289</v>
      </c>
      <c r="C35" s="743" t="s">
        <v>403</v>
      </c>
      <c r="D35" s="765" t="s">
        <v>355</v>
      </c>
      <c r="E35" s="765" t="s">
        <v>356</v>
      </c>
      <c r="F35" s="765" t="s">
        <v>355</v>
      </c>
      <c r="G35" s="765" t="s">
        <v>356</v>
      </c>
      <c r="H35" s="278">
        <v>17727.8</v>
      </c>
      <c r="I35" s="744">
        <f>финансир!M36</f>
        <v>17625.2</v>
      </c>
      <c r="J35" s="731" t="s">
        <v>460</v>
      </c>
      <c r="K35" s="729" t="s">
        <v>576</v>
      </c>
      <c r="L35" s="768" t="s">
        <v>378</v>
      </c>
      <c r="M35" s="710">
        <f t="shared" si="1"/>
        <v>0.99421247983393324</v>
      </c>
    </row>
    <row r="36" spans="1:14" ht="111" customHeight="1" x14ac:dyDescent="0.25">
      <c r="A36" s="171" t="s">
        <v>168</v>
      </c>
      <c r="B36" s="172" t="s">
        <v>290</v>
      </c>
      <c r="C36" s="743" t="s">
        <v>403</v>
      </c>
      <c r="D36" s="765" t="s">
        <v>355</v>
      </c>
      <c r="E36" s="765" t="s">
        <v>356</v>
      </c>
      <c r="F36" s="765" t="s">
        <v>355</v>
      </c>
      <c r="G36" s="765" t="s">
        <v>356</v>
      </c>
      <c r="H36" s="278">
        <v>0</v>
      </c>
      <c r="I36" s="744">
        <f>финансир!M37</f>
        <v>0</v>
      </c>
      <c r="J36" s="731" t="s">
        <v>448</v>
      </c>
      <c r="K36" s="731" t="s">
        <v>577</v>
      </c>
      <c r="L36" s="764" t="s">
        <v>196</v>
      </c>
      <c r="M36" s="710" t="e">
        <f t="shared" si="1"/>
        <v>#DIV/0!</v>
      </c>
    </row>
    <row r="37" spans="1:14" ht="117.75" customHeight="1" x14ac:dyDescent="0.25">
      <c r="A37" s="171" t="s">
        <v>169</v>
      </c>
      <c r="B37" s="172" t="s">
        <v>291</v>
      </c>
      <c r="C37" s="743" t="s">
        <v>418</v>
      </c>
      <c r="D37" s="765" t="s">
        <v>355</v>
      </c>
      <c r="E37" s="765" t="s">
        <v>358</v>
      </c>
      <c r="F37" s="765" t="s">
        <v>355</v>
      </c>
      <c r="G37" s="765" t="s">
        <v>358</v>
      </c>
      <c r="H37" s="279">
        <v>4152.7</v>
      </c>
      <c r="I37" s="744">
        <f>финансир!M38</f>
        <v>4084.4</v>
      </c>
      <c r="J37" s="731" t="s">
        <v>461</v>
      </c>
      <c r="K37" s="731" t="s">
        <v>578</v>
      </c>
      <c r="L37" s="709"/>
      <c r="M37" s="710">
        <f t="shared" si="1"/>
        <v>0.98355286921761753</v>
      </c>
    </row>
    <row r="38" spans="1:14" ht="119.25" customHeight="1" x14ac:dyDescent="0.25">
      <c r="A38" s="171" t="s">
        <v>170</v>
      </c>
      <c r="B38" s="172" t="s">
        <v>243</v>
      </c>
      <c r="C38" s="743" t="s">
        <v>403</v>
      </c>
      <c r="D38" s="765" t="s">
        <v>355</v>
      </c>
      <c r="E38" s="765" t="s">
        <v>356</v>
      </c>
      <c r="F38" s="765" t="s">
        <v>355</v>
      </c>
      <c r="G38" s="765" t="s">
        <v>356</v>
      </c>
      <c r="H38" s="278">
        <v>40724.800000000003</v>
      </c>
      <c r="I38" s="744">
        <f>финансир!M39</f>
        <v>40377.800000000003</v>
      </c>
      <c r="J38" s="731" t="s">
        <v>462</v>
      </c>
      <c r="K38" s="731" t="s">
        <v>596</v>
      </c>
      <c r="L38" s="709"/>
      <c r="M38" s="710">
        <f t="shared" si="1"/>
        <v>0.99147939339174163</v>
      </c>
    </row>
    <row r="39" spans="1:14" s="707" customFormat="1" ht="112.5" customHeight="1" x14ac:dyDescent="0.25">
      <c r="A39" s="171" t="s">
        <v>171</v>
      </c>
      <c r="B39" s="172" t="s">
        <v>292</v>
      </c>
      <c r="C39" s="743" t="s">
        <v>403</v>
      </c>
      <c r="D39" s="765" t="s">
        <v>355</v>
      </c>
      <c r="E39" s="765" t="s">
        <v>357</v>
      </c>
      <c r="F39" s="765" t="s">
        <v>355</v>
      </c>
      <c r="G39" s="765" t="s">
        <v>357</v>
      </c>
      <c r="H39" s="278">
        <v>5000</v>
      </c>
      <c r="I39" s="744">
        <f>финансир!M40</f>
        <v>4635.2</v>
      </c>
      <c r="J39" s="727" t="s">
        <v>463</v>
      </c>
      <c r="K39" s="727" t="s">
        <v>590</v>
      </c>
      <c r="L39" s="709"/>
      <c r="M39" s="710">
        <f t="shared" si="1"/>
        <v>0.92703999999999998</v>
      </c>
      <c r="N39" s="707" t="s">
        <v>40</v>
      </c>
    </row>
    <row r="40" spans="1:14" ht="123.75" customHeight="1" x14ac:dyDescent="0.25">
      <c r="A40" s="171" t="s">
        <v>172</v>
      </c>
      <c r="B40" s="172" t="s">
        <v>293</v>
      </c>
      <c r="C40" s="743" t="s">
        <v>418</v>
      </c>
      <c r="D40" s="765" t="s">
        <v>355</v>
      </c>
      <c r="E40" s="765" t="s">
        <v>357</v>
      </c>
      <c r="F40" s="765" t="s">
        <v>355</v>
      </c>
      <c r="G40" s="765" t="s">
        <v>357</v>
      </c>
      <c r="H40" s="279">
        <v>84000</v>
      </c>
      <c r="I40" s="744">
        <f>финансир!M41</f>
        <v>83862.7</v>
      </c>
      <c r="J40" s="731" t="s">
        <v>464</v>
      </c>
      <c r="K40" s="731" t="s">
        <v>579</v>
      </c>
      <c r="L40" s="709"/>
      <c r="M40" s="710">
        <f t="shared" si="1"/>
        <v>0.99836547619047611</v>
      </c>
    </row>
    <row r="41" spans="1:14" ht="90" customHeight="1" x14ac:dyDescent="0.25">
      <c r="A41" s="171" t="s">
        <v>173</v>
      </c>
      <c r="B41" s="172" t="s">
        <v>294</v>
      </c>
      <c r="C41" s="743" t="s">
        <v>404</v>
      </c>
      <c r="D41" s="765" t="s">
        <v>356</v>
      </c>
      <c r="E41" s="765" t="s">
        <v>356</v>
      </c>
      <c r="F41" s="765" t="s">
        <v>356</v>
      </c>
      <c r="G41" s="765" t="s">
        <v>356</v>
      </c>
      <c r="H41" s="278">
        <v>150</v>
      </c>
      <c r="I41" s="193">
        <f>финансир!M42</f>
        <v>150</v>
      </c>
      <c r="J41" s="652" t="s">
        <v>465</v>
      </c>
      <c r="K41" s="729" t="s">
        <v>631</v>
      </c>
      <c r="L41" s="768"/>
      <c r="M41" s="710">
        <f t="shared" si="1"/>
        <v>1</v>
      </c>
    </row>
    <row r="42" spans="1:14" ht="122.25" customHeight="1" x14ac:dyDescent="0.25">
      <c r="A42" s="171" t="s">
        <v>174</v>
      </c>
      <c r="B42" s="172" t="s">
        <v>295</v>
      </c>
      <c r="C42" s="743" t="s">
        <v>418</v>
      </c>
      <c r="D42" s="765" t="s">
        <v>355</v>
      </c>
      <c r="E42" s="765" t="s">
        <v>357</v>
      </c>
      <c r="F42" s="765" t="s">
        <v>355</v>
      </c>
      <c r="G42" s="765" t="s">
        <v>357</v>
      </c>
      <c r="H42" s="279">
        <v>765.5</v>
      </c>
      <c r="I42" s="744">
        <f>финансир!M43</f>
        <v>752.6</v>
      </c>
      <c r="J42" s="731" t="s">
        <v>466</v>
      </c>
      <c r="K42" s="731" t="s">
        <v>580</v>
      </c>
      <c r="L42" s="709"/>
      <c r="M42" s="710">
        <f t="shared" si="1"/>
        <v>0.98314826910516007</v>
      </c>
    </row>
    <row r="43" spans="1:14" s="746" customFormat="1" ht="47.25" customHeight="1" x14ac:dyDescent="0.25">
      <c r="A43" s="171" t="s">
        <v>175</v>
      </c>
      <c r="B43" s="172" t="s">
        <v>400</v>
      </c>
      <c r="C43" s="194"/>
      <c r="D43" s="195"/>
      <c r="E43" s="195"/>
      <c r="F43" s="195"/>
      <c r="G43" s="195"/>
      <c r="H43" s="278"/>
      <c r="I43" s="196"/>
      <c r="J43" s="765"/>
      <c r="K43" s="731"/>
      <c r="L43" s="197"/>
      <c r="M43" s="745" t="e">
        <f t="shared" si="1"/>
        <v>#DIV/0!</v>
      </c>
    </row>
    <row r="44" spans="1:14" ht="125.25" customHeight="1" x14ac:dyDescent="0.25">
      <c r="A44" s="171" t="s">
        <v>176</v>
      </c>
      <c r="B44" s="172" t="s">
        <v>95</v>
      </c>
      <c r="C44" s="743" t="s">
        <v>418</v>
      </c>
      <c r="D44" s="765" t="s">
        <v>355</v>
      </c>
      <c r="E44" s="765" t="s">
        <v>356</v>
      </c>
      <c r="F44" s="765" t="s">
        <v>355</v>
      </c>
      <c r="G44" s="765" t="s">
        <v>356</v>
      </c>
      <c r="H44" s="279">
        <v>120.7</v>
      </c>
      <c r="I44" s="744">
        <f>финансир!M45</f>
        <v>99.3</v>
      </c>
      <c r="J44" s="731" t="s">
        <v>467</v>
      </c>
      <c r="K44" s="731" t="s">
        <v>581</v>
      </c>
      <c r="L44" s="198"/>
      <c r="M44" s="710">
        <f t="shared" si="1"/>
        <v>0.82270091135045564</v>
      </c>
    </row>
    <row r="45" spans="1:14" ht="109.5" customHeight="1" x14ac:dyDescent="0.25">
      <c r="A45" s="171" t="s">
        <v>177</v>
      </c>
      <c r="B45" s="172" t="s">
        <v>96</v>
      </c>
      <c r="C45" s="743" t="s">
        <v>403</v>
      </c>
      <c r="D45" s="765" t="s">
        <v>355</v>
      </c>
      <c r="E45" s="765" t="s">
        <v>358</v>
      </c>
      <c r="F45" s="765" t="s">
        <v>355</v>
      </c>
      <c r="G45" s="765" t="s">
        <v>358</v>
      </c>
      <c r="H45" s="865">
        <v>1282.8</v>
      </c>
      <c r="I45" s="744">
        <f>финансир!M46</f>
        <v>1279.5</v>
      </c>
      <c r="J45" s="731" t="s">
        <v>468</v>
      </c>
      <c r="K45" s="729" t="s">
        <v>618</v>
      </c>
      <c r="L45" s="709"/>
      <c r="M45" s="710">
        <f t="shared" si="1"/>
        <v>0.99742750233863431</v>
      </c>
    </row>
    <row r="46" spans="1:14" ht="122.25" customHeight="1" x14ac:dyDescent="0.25">
      <c r="A46" s="171" t="s">
        <v>178</v>
      </c>
      <c r="B46" s="172" t="s">
        <v>297</v>
      </c>
      <c r="C46" s="743" t="s">
        <v>418</v>
      </c>
      <c r="D46" s="765" t="s">
        <v>355</v>
      </c>
      <c r="E46" s="765" t="s">
        <v>356</v>
      </c>
      <c r="F46" s="765" t="s">
        <v>355</v>
      </c>
      <c r="G46" s="765" t="s">
        <v>356</v>
      </c>
      <c r="H46" s="279">
        <v>6084.9</v>
      </c>
      <c r="I46" s="744">
        <f>финансир!M47</f>
        <v>6032.1</v>
      </c>
      <c r="J46" s="731" t="s">
        <v>469</v>
      </c>
      <c r="K46" s="731" t="s">
        <v>582</v>
      </c>
      <c r="L46" s="709"/>
      <c r="M46" s="710">
        <f t="shared" si="1"/>
        <v>0.99132278262584439</v>
      </c>
    </row>
    <row r="47" spans="1:14" ht="119.25" customHeight="1" x14ac:dyDescent="0.25">
      <c r="A47" s="171" t="s">
        <v>179</v>
      </c>
      <c r="B47" s="172" t="s">
        <v>97</v>
      </c>
      <c r="C47" s="743" t="s">
        <v>418</v>
      </c>
      <c r="D47" s="765" t="s">
        <v>356</v>
      </c>
      <c r="E47" s="765" t="s">
        <v>356</v>
      </c>
      <c r="F47" s="765" t="s">
        <v>356</v>
      </c>
      <c r="G47" s="765" t="s">
        <v>356</v>
      </c>
      <c r="H47" s="278" t="s">
        <v>112</v>
      </c>
      <c r="I47" s="193">
        <f>финансир!M48</f>
        <v>0</v>
      </c>
      <c r="J47" s="652" t="s">
        <v>448</v>
      </c>
      <c r="K47" s="866" t="s">
        <v>422</v>
      </c>
      <c r="L47" s="768"/>
      <c r="M47" s="710" t="e">
        <f t="shared" si="1"/>
        <v>#VALUE!</v>
      </c>
    </row>
    <row r="48" spans="1:14" ht="109.5" customHeight="1" x14ac:dyDescent="0.25">
      <c r="A48" s="171" t="s">
        <v>180</v>
      </c>
      <c r="B48" s="764" t="s">
        <v>197</v>
      </c>
      <c r="C48" s="743" t="s">
        <v>403</v>
      </c>
      <c r="D48" s="765" t="s">
        <v>355</v>
      </c>
      <c r="E48" s="765" t="s">
        <v>356</v>
      </c>
      <c r="F48" s="765" t="s">
        <v>355</v>
      </c>
      <c r="G48" s="765" t="s">
        <v>356</v>
      </c>
      <c r="H48" s="278">
        <f>3327.6+14340.4</f>
        <v>17668</v>
      </c>
      <c r="I48" s="744">
        <f>финансир!L49+финансир!M49</f>
        <v>7975.0999999999995</v>
      </c>
      <c r="J48" s="731" t="s">
        <v>470</v>
      </c>
      <c r="K48" s="731" t="s">
        <v>532</v>
      </c>
      <c r="L48" s="768"/>
      <c r="M48" s="710">
        <f t="shared" si="1"/>
        <v>0.45138668779714736</v>
      </c>
    </row>
    <row r="49" spans="1:13" ht="133.5" customHeight="1" x14ac:dyDescent="0.25">
      <c r="A49" s="171" t="s">
        <v>181</v>
      </c>
      <c r="B49" s="764" t="s">
        <v>416</v>
      </c>
      <c r="C49" s="743" t="s">
        <v>403</v>
      </c>
      <c r="D49" s="765" t="s">
        <v>355</v>
      </c>
      <c r="E49" s="765" t="s">
        <v>356</v>
      </c>
      <c r="F49" s="765" t="s">
        <v>355</v>
      </c>
      <c r="G49" s="765" t="s">
        <v>356</v>
      </c>
      <c r="H49" s="278">
        <v>51</v>
      </c>
      <c r="I49" s="744">
        <f>финансир!M50</f>
        <v>41.2</v>
      </c>
      <c r="J49" s="731" t="s">
        <v>471</v>
      </c>
      <c r="K49" s="850" t="s">
        <v>589</v>
      </c>
      <c r="L49" s="768"/>
      <c r="M49" s="710">
        <f t="shared" si="1"/>
        <v>0.80784313725490198</v>
      </c>
    </row>
    <row r="50" spans="1:13" ht="110.25" customHeight="1" x14ac:dyDescent="0.25">
      <c r="A50" s="171" t="s">
        <v>182</v>
      </c>
      <c r="B50" s="172" t="s">
        <v>394</v>
      </c>
      <c r="C50" s="743" t="s">
        <v>403</v>
      </c>
      <c r="D50" s="765" t="s">
        <v>357</v>
      </c>
      <c r="E50" s="765" t="s">
        <v>356</v>
      </c>
      <c r="F50" s="765" t="s">
        <v>357</v>
      </c>
      <c r="G50" s="765" t="s">
        <v>356</v>
      </c>
      <c r="H50" s="279">
        <v>8253.9</v>
      </c>
      <c r="I50" s="744">
        <f>финансир!L51</f>
        <v>8239.9</v>
      </c>
      <c r="J50" s="727" t="s">
        <v>472</v>
      </c>
      <c r="K50" s="727" t="s">
        <v>530</v>
      </c>
      <c r="L50" s="768"/>
      <c r="M50" s="710">
        <f t="shared" si="1"/>
        <v>0.99830383212784257</v>
      </c>
    </row>
    <row r="51" spans="1:13" ht="111" customHeight="1" x14ac:dyDescent="0.25">
      <c r="A51" s="171" t="s">
        <v>183</v>
      </c>
      <c r="B51" s="172" t="str">
        <f>финансир!B52</f>
        <v>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
      <c r="C51" s="743" t="s">
        <v>403</v>
      </c>
      <c r="D51" s="765" t="s">
        <v>357</v>
      </c>
      <c r="E51" s="765" t="s">
        <v>356</v>
      </c>
      <c r="F51" s="765" t="s">
        <v>357</v>
      </c>
      <c r="G51" s="765" t="s">
        <v>356</v>
      </c>
      <c r="H51" s="279">
        <v>18197.299999999996</v>
      </c>
      <c r="I51" s="744">
        <f>финансир!L52</f>
        <v>17656.900000000001</v>
      </c>
      <c r="J51" s="727" t="s">
        <v>473</v>
      </c>
      <c r="K51" s="727" t="s">
        <v>531</v>
      </c>
      <c r="L51" s="768"/>
      <c r="M51" s="710">
        <f t="shared" si="1"/>
        <v>0.9703032867513316</v>
      </c>
    </row>
    <row r="52" spans="1:13" ht="122.25" customHeight="1" x14ac:dyDescent="0.25">
      <c r="A52" s="171" t="s">
        <v>184</v>
      </c>
      <c r="B52" s="172" t="s">
        <v>99</v>
      </c>
      <c r="C52" s="743" t="s">
        <v>418</v>
      </c>
      <c r="D52" s="765" t="s">
        <v>355</v>
      </c>
      <c r="E52" s="765" t="s">
        <v>356</v>
      </c>
      <c r="F52" s="765" t="s">
        <v>355</v>
      </c>
      <c r="G52" s="765" t="s">
        <v>356</v>
      </c>
      <c r="H52" s="872">
        <v>109575.59999999999</v>
      </c>
      <c r="I52" s="744">
        <f>финансир!L53</f>
        <v>107967.8</v>
      </c>
      <c r="J52" s="731" t="s">
        <v>474</v>
      </c>
      <c r="K52" s="731" t="s">
        <v>533</v>
      </c>
      <c r="L52" s="709"/>
      <c r="M52" s="710">
        <f t="shared" si="1"/>
        <v>0.98532702535966044</v>
      </c>
    </row>
    <row r="53" spans="1:13" ht="122.25" customHeight="1" x14ac:dyDescent="0.25">
      <c r="A53" s="171" t="s">
        <v>185</v>
      </c>
      <c r="B53" s="172" t="s">
        <v>298</v>
      </c>
      <c r="C53" s="743" t="s">
        <v>418</v>
      </c>
      <c r="D53" s="765" t="s">
        <v>355</v>
      </c>
      <c r="E53" s="765" t="s">
        <v>356</v>
      </c>
      <c r="F53" s="765" t="s">
        <v>355</v>
      </c>
      <c r="G53" s="765" t="s">
        <v>356</v>
      </c>
      <c r="H53" s="279">
        <v>213</v>
      </c>
      <c r="I53" s="744">
        <f>финансир!L54</f>
        <v>170.2</v>
      </c>
      <c r="J53" s="731" t="s">
        <v>475</v>
      </c>
      <c r="K53" s="731" t="s">
        <v>534</v>
      </c>
      <c r="L53" s="709"/>
      <c r="M53" s="710">
        <f t="shared" si="1"/>
        <v>0.79906103286384966</v>
      </c>
    </row>
    <row r="54" spans="1:13" ht="120.75" customHeight="1" x14ac:dyDescent="0.25">
      <c r="A54" s="171" t="s">
        <v>198</v>
      </c>
      <c r="B54" s="172" t="s">
        <v>299</v>
      </c>
      <c r="C54" s="743" t="s">
        <v>418</v>
      </c>
      <c r="D54" s="765" t="s">
        <v>355</v>
      </c>
      <c r="E54" s="765" t="s">
        <v>356</v>
      </c>
      <c r="F54" s="765" t="s">
        <v>355</v>
      </c>
      <c r="G54" s="765" t="s">
        <v>356</v>
      </c>
      <c r="H54" s="279">
        <v>895300</v>
      </c>
      <c r="I54" s="744">
        <f>финансир!L55</f>
        <v>863930.9</v>
      </c>
      <c r="J54" s="731" t="s">
        <v>476</v>
      </c>
      <c r="K54" s="731" t="s">
        <v>535</v>
      </c>
      <c r="L54" s="709"/>
      <c r="M54" s="710">
        <f t="shared" si="1"/>
        <v>0.9649624706802189</v>
      </c>
    </row>
    <row r="55" spans="1:13" ht="120" customHeight="1" x14ac:dyDescent="0.25">
      <c r="A55" s="171" t="s">
        <v>64</v>
      </c>
      <c r="B55" s="172" t="s">
        <v>186</v>
      </c>
      <c r="C55" s="743" t="s">
        <v>418</v>
      </c>
      <c r="D55" s="765" t="s">
        <v>355</v>
      </c>
      <c r="E55" s="765" t="s">
        <v>356</v>
      </c>
      <c r="F55" s="765" t="s">
        <v>355</v>
      </c>
      <c r="G55" s="765" t="s">
        <v>356</v>
      </c>
      <c r="H55" s="278">
        <v>31673.5</v>
      </c>
      <c r="I55" s="744">
        <f>финансир!L56</f>
        <v>31201.599999999999</v>
      </c>
      <c r="J55" s="731" t="s">
        <v>477</v>
      </c>
      <c r="K55" s="731" t="s">
        <v>536</v>
      </c>
      <c r="L55" s="709"/>
      <c r="M55" s="710">
        <f t="shared" si="1"/>
        <v>0.98510110976052534</v>
      </c>
    </row>
    <row r="56" spans="1:13" ht="119.25" customHeight="1" x14ac:dyDescent="0.25">
      <c r="A56" s="171" t="s">
        <v>414</v>
      </c>
      <c r="B56" s="172" t="s">
        <v>300</v>
      </c>
      <c r="C56" s="743" t="s">
        <v>418</v>
      </c>
      <c r="D56" s="765" t="s">
        <v>355</v>
      </c>
      <c r="E56" s="765" t="s">
        <v>356</v>
      </c>
      <c r="F56" s="765" t="s">
        <v>355</v>
      </c>
      <c r="G56" s="765" t="s">
        <v>356</v>
      </c>
      <c r="H56" s="279">
        <v>512.6</v>
      </c>
      <c r="I56" s="744">
        <f>финансир!L57</f>
        <v>289.10000000000002</v>
      </c>
      <c r="J56" s="731" t="s">
        <v>478</v>
      </c>
      <c r="K56" s="729" t="s">
        <v>529</v>
      </c>
      <c r="L56" s="709"/>
      <c r="M56" s="710">
        <f t="shared" si="1"/>
        <v>0.56398751463129149</v>
      </c>
    </row>
    <row r="57" spans="1:13" ht="33.75" customHeight="1" x14ac:dyDescent="0.25">
      <c r="A57" s="173" t="s">
        <v>187</v>
      </c>
      <c r="B57" s="174" t="s">
        <v>188</v>
      </c>
      <c r="C57" s="725"/>
      <c r="D57" s="765"/>
      <c r="E57" s="765"/>
      <c r="F57" s="709"/>
      <c r="G57" s="709"/>
      <c r="H57" s="199">
        <f>H58+H59+H60</f>
        <v>17917.900000000001</v>
      </c>
      <c r="I57" s="199">
        <f>I58+I59+I60</f>
        <v>17665.599999999999</v>
      </c>
      <c r="J57" s="731"/>
      <c r="K57" s="729"/>
      <c r="L57" s="709"/>
      <c r="M57" s="710">
        <f>I57/H57</f>
        <v>0.98591910882413658</v>
      </c>
    </row>
    <row r="58" spans="1:13" ht="249" customHeight="1" x14ac:dyDescent="0.25">
      <c r="A58" s="171" t="s">
        <v>102</v>
      </c>
      <c r="B58" s="764" t="s">
        <v>349</v>
      </c>
      <c r="C58" s="708" t="s">
        <v>404</v>
      </c>
      <c r="D58" s="765" t="s">
        <v>355</v>
      </c>
      <c r="E58" s="765" t="s">
        <v>356</v>
      </c>
      <c r="F58" s="765" t="s">
        <v>355</v>
      </c>
      <c r="G58" s="765" t="s">
        <v>356</v>
      </c>
      <c r="H58" s="279">
        <v>16717.900000000001</v>
      </c>
      <c r="I58" s="744">
        <f>финансир!M59</f>
        <v>16713.3</v>
      </c>
      <c r="J58" s="729" t="s">
        <v>479</v>
      </c>
      <c r="K58" s="873" t="s">
        <v>598</v>
      </c>
      <c r="L58" s="709"/>
      <c r="M58" s="710">
        <f t="shared" si="1"/>
        <v>0.99972484582393706</v>
      </c>
    </row>
    <row r="59" spans="1:13" s="707" customFormat="1" ht="179.25" customHeight="1" x14ac:dyDescent="0.25">
      <c r="A59" s="171" t="s">
        <v>103</v>
      </c>
      <c r="B59" s="764" t="s">
        <v>391</v>
      </c>
      <c r="C59" s="708" t="s">
        <v>404</v>
      </c>
      <c r="D59" s="765" t="s">
        <v>355</v>
      </c>
      <c r="E59" s="765" t="s">
        <v>355</v>
      </c>
      <c r="F59" s="765" t="s">
        <v>355</v>
      </c>
      <c r="G59" s="765" t="s">
        <v>355</v>
      </c>
      <c r="H59" s="279">
        <v>1200</v>
      </c>
      <c r="I59" s="744">
        <f>финансир!M60</f>
        <v>952.3</v>
      </c>
      <c r="J59" s="729" t="s">
        <v>480</v>
      </c>
      <c r="K59" s="731" t="s">
        <v>628</v>
      </c>
      <c r="L59" s="709"/>
      <c r="M59" s="710">
        <f t="shared" si="1"/>
        <v>0.79358333333333331</v>
      </c>
    </row>
    <row r="60" spans="1:13" ht="87.75" customHeight="1" x14ac:dyDescent="0.25">
      <c r="A60" s="171" t="s">
        <v>29</v>
      </c>
      <c r="B60" s="764" t="s">
        <v>43</v>
      </c>
      <c r="C60" s="708" t="s">
        <v>407</v>
      </c>
      <c r="D60" s="765" t="s">
        <v>358</v>
      </c>
      <c r="E60" s="765" t="s">
        <v>356</v>
      </c>
      <c r="F60" s="765" t="s">
        <v>358</v>
      </c>
      <c r="G60" s="765" t="s">
        <v>356</v>
      </c>
      <c r="H60" s="279">
        <v>0</v>
      </c>
      <c r="I60" s="744">
        <v>0</v>
      </c>
      <c r="J60" s="730" t="s">
        <v>448</v>
      </c>
      <c r="K60" s="866" t="s">
        <v>421</v>
      </c>
      <c r="L60" s="709"/>
      <c r="M60" s="710"/>
    </row>
    <row r="61" spans="1:13" ht="42.75" customHeight="1" x14ac:dyDescent="0.25">
      <c r="A61" s="173" t="s">
        <v>133</v>
      </c>
      <c r="B61" s="174" t="s">
        <v>189</v>
      </c>
      <c r="C61" s="652"/>
      <c r="D61" s="709"/>
      <c r="E61" s="709"/>
      <c r="F61" s="709"/>
      <c r="G61" s="709"/>
      <c r="H61" s="199">
        <f>H62+H63+H64</f>
        <v>14588.6</v>
      </c>
      <c r="I61" s="199">
        <f>I62+I63+I64</f>
        <v>14332.500000000002</v>
      </c>
      <c r="J61" s="724" t="s">
        <v>193</v>
      </c>
      <c r="K61" s="765" t="s">
        <v>193</v>
      </c>
      <c r="L61" s="709"/>
      <c r="M61" s="710">
        <f t="shared" si="1"/>
        <v>0.98244519693459287</v>
      </c>
    </row>
    <row r="62" spans="1:13" ht="151.5" hidden="1" customHeight="1" x14ac:dyDescent="0.25">
      <c r="A62" s="763" t="s">
        <v>115</v>
      </c>
      <c r="B62" s="200" t="s">
        <v>351</v>
      </c>
      <c r="C62" s="657" t="s">
        <v>385</v>
      </c>
      <c r="D62" s="765" t="s">
        <v>355</v>
      </c>
      <c r="E62" s="765" t="s">
        <v>355</v>
      </c>
      <c r="F62" s="765" t="s">
        <v>355</v>
      </c>
      <c r="G62" s="765" t="s">
        <v>355</v>
      </c>
      <c r="H62" s="278"/>
      <c r="I62" s="201">
        <f>финансир!L63+финансир!M63</f>
        <v>0</v>
      </c>
      <c r="J62" s="731" t="s">
        <v>46</v>
      </c>
      <c r="K62" s="725" t="s">
        <v>41</v>
      </c>
      <c r="L62" s="725" t="s">
        <v>42</v>
      </c>
      <c r="M62" s="710" t="e">
        <f t="shared" si="1"/>
        <v>#DIV/0!</v>
      </c>
    </row>
    <row r="63" spans="1:13" s="707" customFormat="1" ht="87.75" customHeight="1" x14ac:dyDescent="0.25">
      <c r="A63" s="985" t="s">
        <v>122</v>
      </c>
      <c r="B63" s="987" t="s">
        <v>352</v>
      </c>
      <c r="C63" s="786" t="s">
        <v>643</v>
      </c>
      <c r="D63" s="724" t="s">
        <v>358</v>
      </c>
      <c r="E63" s="724" t="s">
        <v>358</v>
      </c>
      <c r="F63" s="724" t="s">
        <v>358</v>
      </c>
      <c r="G63" s="724" t="s">
        <v>358</v>
      </c>
      <c r="H63" s="278">
        <f>490.6+234.7</f>
        <v>725.3</v>
      </c>
      <c r="I63" s="201">
        <f>финансир!L64+финансир!M64</f>
        <v>14332.500000000002</v>
      </c>
      <c r="J63" s="731" t="s">
        <v>482</v>
      </c>
      <c r="K63" s="874" t="s">
        <v>641</v>
      </c>
      <c r="L63" s="731"/>
      <c r="M63" s="710">
        <f t="shared" si="1"/>
        <v>19.76078863918379</v>
      </c>
    </row>
    <row r="64" spans="1:13" s="707" customFormat="1" ht="212.25" customHeight="1" x14ac:dyDescent="0.25">
      <c r="A64" s="985"/>
      <c r="B64" s="987"/>
      <c r="C64" s="258" t="s">
        <v>412</v>
      </c>
      <c r="D64" s="765" t="s">
        <v>356</v>
      </c>
      <c r="E64" s="765" t="s">
        <v>356</v>
      </c>
      <c r="F64" s="765" t="s">
        <v>356</v>
      </c>
      <c r="G64" s="765" t="s">
        <v>356</v>
      </c>
      <c r="H64" s="278">
        <f>12260.1+1603.2</f>
        <v>13863.300000000001</v>
      </c>
      <c r="I64" s="201">
        <f>финансир!L65+финансир!M65</f>
        <v>0</v>
      </c>
      <c r="J64" s="731" t="s">
        <v>481</v>
      </c>
      <c r="K64" s="731" t="s">
        <v>632</v>
      </c>
      <c r="L64" s="654"/>
      <c r="M64" s="710">
        <f t="shared" si="1"/>
        <v>0</v>
      </c>
    </row>
    <row r="65" spans="1:14" ht="27" customHeight="1" x14ac:dyDescent="0.25">
      <c r="A65" s="980" t="s">
        <v>149</v>
      </c>
      <c r="B65" s="980"/>
      <c r="C65" s="652"/>
      <c r="D65" s="202"/>
      <c r="E65" s="218"/>
      <c r="F65" s="203"/>
      <c r="G65" s="203"/>
      <c r="H65" s="279"/>
      <c r="I65" s="744"/>
      <c r="J65" s="729"/>
      <c r="K65" s="715"/>
      <c r="L65" s="203"/>
      <c r="M65" s="710" t="e">
        <f t="shared" si="1"/>
        <v>#DIV/0!</v>
      </c>
    </row>
    <row r="66" spans="1:14" ht="123.75" customHeight="1" x14ac:dyDescent="0.25">
      <c r="A66" s="337"/>
      <c r="B66" s="764" t="str">
        <f>'Целевые индикаторы '!C8</f>
        <v>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v>
      </c>
      <c r="C66" s="743" t="s">
        <v>408</v>
      </c>
      <c r="D66" s="202"/>
      <c r="E66" s="204"/>
      <c r="F66" s="205"/>
      <c r="G66" s="205"/>
      <c r="H66" s="279" t="s">
        <v>135</v>
      </c>
      <c r="I66" s="744" t="s">
        <v>135</v>
      </c>
      <c r="J66" s="875">
        <f>'Целевые индикаторы '!E8</f>
        <v>3</v>
      </c>
      <c r="K66" s="876">
        <f>'Целевые индикаторы '!F8</f>
        <v>3</v>
      </c>
      <c r="L66" s="336" t="str">
        <f>'Целевые индикаторы '!H8</f>
        <v>За 2018 год значение целевого индикатора выполнено</v>
      </c>
      <c r="M66" s="710" t="e">
        <f t="shared" si="1"/>
        <v>#VALUE!</v>
      </c>
    </row>
    <row r="67" spans="1:14" ht="106.5" customHeight="1" x14ac:dyDescent="0.25">
      <c r="A67" s="337"/>
      <c r="B67" s="764" t="str">
        <f>'Целевые индикаторы '!C9</f>
        <v>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v>
      </c>
      <c r="C67" s="743" t="s">
        <v>408</v>
      </c>
      <c r="D67" s="202"/>
      <c r="E67" s="204"/>
      <c r="F67" s="205"/>
      <c r="G67" s="205"/>
      <c r="H67" s="279" t="s">
        <v>135</v>
      </c>
      <c r="I67" s="744" t="s">
        <v>135</v>
      </c>
      <c r="J67" s="725">
        <f>'Целевые индикаторы '!E9</f>
        <v>0.3</v>
      </c>
      <c r="K67" s="876">
        <f>'Целевые индикаторы '!F9</f>
        <v>0.3</v>
      </c>
      <c r="L67" s="336" t="str">
        <f>'Целевые индикаторы '!H9</f>
        <v>За 2018 год значение целевого индикатора выполнено</v>
      </c>
      <c r="M67" s="710" t="e">
        <f t="shared" si="1"/>
        <v>#VALUE!</v>
      </c>
    </row>
    <row r="68" spans="1:14" ht="108" customHeight="1" x14ac:dyDescent="0.25">
      <c r="A68" s="337"/>
      <c r="B68" s="767" t="str">
        <f>'Целевые индикаторы '!C10</f>
        <v>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v>
      </c>
      <c r="C68" s="743" t="s">
        <v>409</v>
      </c>
      <c r="D68" s="202"/>
      <c r="E68" s="204"/>
      <c r="F68" s="205"/>
      <c r="G68" s="205"/>
      <c r="H68" s="279" t="s">
        <v>135</v>
      </c>
      <c r="I68" s="744" t="s">
        <v>135</v>
      </c>
      <c r="J68" s="877">
        <f>'Целевые индикаторы '!E10</f>
        <v>7.7</v>
      </c>
      <c r="K68" s="876">
        <f>'Целевые индикаторы '!F10</f>
        <v>8.4</v>
      </c>
      <c r="L68" s="336" t="str">
        <f>'Целевые индикаторы '!H10</f>
        <v>За 2018 год значение целевого индикатора перевыполнено</v>
      </c>
      <c r="M68" s="710" t="e">
        <f t="shared" si="1"/>
        <v>#VALUE!</v>
      </c>
      <c r="N68" s="168">
        <v>449578</v>
      </c>
    </row>
    <row r="69" spans="1:14" ht="72.75" customHeight="1" x14ac:dyDescent="0.25">
      <c r="A69" s="337"/>
      <c r="B69" s="767" t="str">
        <f>'Целевые индикаторы '!C11</f>
        <v>Доля отремонтированных и отреконструированных жилых зданий в стационарных учреждениях социального обслуживания, процентов</v>
      </c>
      <c r="C69" s="786" t="s">
        <v>644</v>
      </c>
      <c r="D69" s="202"/>
      <c r="E69" s="204"/>
      <c r="F69" s="205"/>
      <c r="G69" s="205"/>
      <c r="H69" s="279" t="s">
        <v>135</v>
      </c>
      <c r="I69" s="744" t="s">
        <v>135</v>
      </c>
      <c r="J69" s="877">
        <f>'Целевые индикаторы '!E11</f>
        <v>13.5</v>
      </c>
      <c r="K69" s="876">
        <f>'Целевые индикаторы '!F11</f>
        <v>13.5</v>
      </c>
      <c r="L69" s="336" t="str">
        <f>'Целевые индикаторы '!H11</f>
        <v>За 2018 год значение целевого индикатора выполнено</v>
      </c>
      <c r="M69" s="710"/>
      <c r="N69" s="168"/>
    </row>
    <row r="70" spans="1:14" ht="15.75" x14ac:dyDescent="0.25">
      <c r="A70" s="206">
        <v>2</v>
      </c>
      <c r="B70" s="207" t="s">
        <v>132</v>
      </c>
      <c r="C70" s="208"/>
      <c r="D70" s="209"/>
      <c r="E70" s="209"/>
      <c r="F70" s="209"/>
      <c r="G70" s="209"/>
      <c r="H70" s="862">
        <f>H71</f>
        <v>2873891.6000000006</v>
      </c>
      <c r="I70" s="185">
        <f>I71</f>
        <v>2857279.0000000005</v>
      </c>
      <c r="J70" s="210">
        <f>I70/H70*100</f>
        <v>99.421947577981015</v>
      </c>
      <c r="K70" s="720"/>
      <c r="L70" s="211"/>
      <c r="M70" s="710">
        <f t="shared" si="1"/>
        <v>0.99421947577981018</v>
      </c>
    </row>
    <row r="71" spans="1:14" ht="35.25" customHeight="1" x14ac:dyDescent="0.25">
      <c r="A71" s="658" t="s">
        <v>190</v>
      </c>
      <c r="B71" s="351" t="s">
        <v>151</v>
      </c>
      <c r="C71" s="208"/>
      <c r="D71" s="209"/>
      <c r="E71" s="209"/>
      <c r="F71" s="209"/>
      <c r="G71" s="209"/>
      <c r="H71" s="862">
        <f>H72+H73+H74+H75+H76+H77+H78+H79+H80+H81+H82+H83+H84+H85+H86+H87+H88+H89+H90+H91+H92+H93+H94+H95+H96+H97</f>
        <v>2873891.6000000006</v>
      </c>
      <c r="I71" s="185">
        <f>I72+I73+I74+I75+I76+I77+I78+I79+I80+I81+I82+I83+I84+I85+I86+I87+I88+I89+I90+I91+I92+I93+I94+I95+I96+I97</f>
        <v>2857279.0000000005</v>
      </c>
      <c r="J71" s="210"/>
      <c r="K71" s="720"/>
      <c r="L71" s="211"/>
      <c r="M71" s="710">
        <f t="shared" si="1"/>
        <v>0.99421947577981018</v>
      </c>
      <c r="N71" s="176">
        <f>I70-финансир!M95-финансир!L95</f>
        <v>2837141.6000000006</v>
      </c>
    </row>
    <row r="72" spans="1:14" ht="121.5" customHeight="1" x14ac:dyDescent="0.25">
      <c r="A72" s="171" t="s">
        <v>262</v>
      </c>
      <c r="B72" s="172" t="s">
        <v>301</v>
      </c>
      <c r="C72" s="743" t="s">
        <v>418</v>
      </c>
      <c r="D72" s="765" t="s">
        <v>355</v>
      </c>
      <c r="E72" s="765" t="s">
        <v>356</v>
      </c>
      <c r="F72" s="765" t="s">
        <v>355</v>
      </c>
      <c r="G72" s="765" t="s">
        <v>356</v>
      </c>
      <c r="H72" s="278">
        <v>299411.60000000003</v>
      </c>
      <c r="I72" s="744">
        <f>финансир!M70</f>
        <v>295614.40000000002</v>
      </c>
      <c r="J72" s="727" t="s">
        <v>486</v>
      </c>
      <c r="K72" s="731" t="s">
        <v>583</v>
      </c>
      <c r="L72" s="709"/>
      <c r="M72" s="710">
        <f t="shared" si="1"/>
        <v>0.98731779263061281</v>
      </c>
    </row>
    <row r="73" spans="1:14" ht="136.5" customHeight="1" x14ac:dyDescent="0.25">
      <c r="A73" s="171" t="s">
        <v>263</v>
      </c>
      <c r="B73" s="172" t="s">
        <v>302</v>
      </c>
      <c r="C73" s="743" t="s">
        <v>410</v>
      </c>
      <c r="D73" s="765" t="s">
        <v>355</v>
      </c>
      <c r="E73" s="765" t="s">
        <v>358</v>
      </c>
      <c r="F73" s="765" t="s">
        <v>355</v>
      </c>
      <c r="G73" s="765" t="s">
        <v>358</v>
      </c>
      <c r="H73" s="278">
        <v>3042.5</v>
      </c>
      <c r="I73" s="744">
        <f>финансир!M71</f>
        <v>2900</v>
      </c>
      <c r="J73" s="731" t="s">
        <v>487</v>
      </c>
      <c r="K73" s="850" t="s">
        <v>552</v>
      </c>
      <c r="L73" s="725" t="s">
        <v>376</v>
      </c>
      <c r="M73" s="710">
        <f t="shared" si="1"/>
        <v>0.95316351684470013</v>
      </c>
    </row>
    <row r="74" spans="1:14" s="707" customFormat="1" ht="109.5" customHeight="1" x14ac:dyDescent="0.25">
      <c r="A74" s="171" t="s">
        <v>264</v>
      </c>
      <c r="B74" s="172" t="s">
        <v>104</v>
      </c>
      <c r="C74" s="743" t="s">
        <v>410</v>
      </c>
      <c r="D74" s="765" t="s">
        <v>355</v>
      </c>
      <c r="E74" s="765" t="s">
        <v>358</v>
      </c>
      <c r="F74" s="765" t="s">
        <v>355</v>
      </c>
      <c r="G74" s="765" t="s">
        <v>358</v>
      </c>
      <c r="H74" s="278">
        <v>3086.8</v>
      </c>
      <c r="I74" s="744">
        <f>финансир!M72</f>
        <v>2889.4</v>
      </c>
      <c r="J74" s="727" t="s">
        <v>488</v>
      </c>
      <c r="K74" s="850" t="s">
        <v>553</v>
      </c>
      <c r="L74" s="200" t="s">
        <v>87</v>
      </c>
      <c r="M74" s="710">
        <f t="shared" si="1"/>
        <v>0.9360502786056758</v>
      </c>
    </row>
    <row r="75" spans="1:14" s="707" customFormat="1" ht="121.5" customHeight="1" x14ac:dyDescent="0.25">
      <c r="A75" s="171" t="s">
        <v>265</v>
      </c>
      <c r="B75" s="172" t="s">
        <v>303</v>
      </c>
      <c r="C75" s="743" t="s">
        <v>410</v>
      </c>
      <c r="D75" s="765" t="s">
        <v>355</v>
      </c>
      <c r="E75" s="765" t="s">
        <v>356</v>
      </c>
      <c r="F75" s="765" t="s">
        <v>355</v>
      </c>
      <c r="G75" s="765" t="s">
        <v>356</v>
      </c>
      <c r="H75" s="278">
        <v>2773.2</v>
      </c>
      <c r="I75" s="744">
        <f>финансир!M73</f>
        <v>2695.4</v>
      </c>
      <c r="J75" s="727" t="s">
        <v>489</v>
      </c>
      <c r="K75" s="850" t="s">
        <v>554</v>
      </c>
      <c r="L75" s="200" t="s">
        <v>10</v>
      </c>
      <c r="M75" s="710">
        <f t="shared" si="1"/>
        <v>0.97194576662339549</v>
      </c>
    </row>
    <row r="76" spans="1:14" ht="123" customHeight="1" x14ac:dyDescent="0.25">
      <c r="A76" s="171" t="s">
        <v>266</v>
      </c>
      <c r="B76" s="172" t="s">
        <v>106</v>
      </c>
      <c r="C76" s="743" t="s">
        <v>410</v>
      </c>
      <c r="D76" s="765" t="s">
        <v>355</v>
      </c>
      <c r="E76" s="765" t="s">
        <v>356</v>
      </c>
      <c r="F76" s="765" t="s">
        <v>355</v>
      </c>
      <c r="G76" s="765" t="s">
        <v>356</v>
      </c>
      <c r="H76" s="278">
        <v>0</v>
      </c>
      <c r="I76" s="744">
        <f>финансир!M74</f>
        <v>0</v>
      </c>
      <c r="J76" s="878" t="s">
        <v>448</v>
      </c>
      <c r="K76" s="731" t="s">
        <v>555</v>
      </c>
      <c r="L76" s="337"/>
      <c r="M76" s="710" t="e">
        <f t="shared" si="1"/>
        <v>#DIV/0!</v>
      </c>
    </row>
    <row r="77" spans="1:14" ht="108.75" customHeight="1" x14ac:dyDescent="0.25">
      <c r="A77" s="171" t="s">
        <v>100</v>
      </c>
      <c r="B77" s="172" t="s">
        <v>107</v>
      </c>
      <c r="C77" s="743" t="s">
        <v>410</v>
      </c>
      <c r="D77" s="765" t="s">
        <v>357</v>
      </c>
      <c r="E77" s="765" t="s">
        <v>357</v>
      </c>
      <c r="F77" s="765" t="s">
        <v>357</v>
      </c>
      <c r="G77" s="765" t="s">
        <v>357</v>
      </c>
      <c r="H77" s="278">
        <v>979.1</v>
      </c>
      <c r="I77" s="744">
        <f>финансир!M75</f>
        <v>680.1</v>
      </c>
      <c r="J77" s="727" t="s">
        <v>485</v>
      </c>
      <c r="K77" s="850" t="s">
        <v>556</v>
      </c>
      <c r="L77" s="200" t="s">
        <v>9</v>
      </c>
      <c r="M77" s="710">
        <f t="shared" si="1"/>
        <v>0.69461750587274029</v>
      </c>
    </row>
    <row r="78" spans="1:14" ht="150" customHeight="1" x14ac:dyDescent="0.25">
      <c r="A78" s="171" t="s">
        <v>101</v>
      </c>
      <c r="B78" s="172" t="s">
        <v>306</v>
      </c>
      <c r="C78" s="743" t="s">
        <v>417</v>
      </c>
      <c r="D78" s="765" t="s">
        <v>355</v>
      </c>
      <c r="E78" s="765" t="s">
        <v>358</v>
      </c>
      <c r="F78" s="765" t="s">
        <v>355</v>
      </c>
      <c r="G78" s="765" t="s">
        <v>358</v>
      </c>
      <c r="H78" s="865">
        <v>182517.3</v>
      </c>
      <c r="I78" s="744">
        <f>финансир!M76</f>
        <v>182420.3</v>
      </c>
      <c r="J78" s="727" t="s">
        <v>398</v>
      </c>
      <c r="K78" s="731" t="s">
        <v>584</v>
      </c>
      <c r="L78" s="709"/>
      <c r="M78" s="710">
        <f t="shared" si="1"/>
        <v>0.99946854352984627</v>
      </c>
    </row>
    <row r="79" spans="1:14" ht="150" customHeight="1" x14ac:dyDescent="0.25">
      <c r="A79" s="212" t="s">
        <v>147</v>
      </c>
      <c r="B79" s="213" t="s">
        <v>22</v>
      </c>
      <c r="C79" s="743" t="s">
        <v>418</v>
      </c>
      <c r="D79" s="765" t="s">
        <v>355</v>
      </c>
      <c r="E79" s="765" t="s">
        <v>356</v>
      </c>
      <c r="F79" s="765" t="s">
        <v>355</v>
      </c>
      <c r="G79" s="765" t="s">
        <v>356</v>
      </c>
      <c r="H79" s="278">
        <v>412.2</v>
      </c>
      <c r="I79" s="744">
        <f>финансир!M77</f>
        <v>403</v>
      </c>
      <c r="J79" s="727" t="s">
        <v>490</v>
      </c>
      <c r="K79" s="731" t="s">
        <v>585</v>
      </c>
      <c r="L79" s="709"/>
      <c r="M79" s="710">
        <f t="shared" si="1"/>
        <v>0.97768073750606499</v>
      </c>
    </row>
    <row r="80" spans="1:14" ht="120.75" customHeight="1" x14ac:dyDescent="0.25">
      <c r="A80" s="212" t="s">
        <v>350</v>
      </c>
      <c r="B80" s="213" t="s">
        <v>308</v>
      </c>
      <c r="C80" s="743" t="s">
        <v>418</v>
      </c>
      <c r="D80" s="765" t="s">
        <v>355</v>
      </c>
      <c r="E80" s="765" t="s">
        <v>358</v>
      </c>
      <c r="F80" s="765" t="s">
        <v>355</v>
      </c>
      <c r="G80" s="765" t="s">
        <v>358</v>
      </c>
      <c r="H80" s="865">
        <v>57906.700000000004</v>
      </c>
      <c r="I80" s="744">
        <f>финансир!M78</f>
        <v>57905.5</v>
      </c>
      <c r="J80" s="727" t="s">
        <v>491</v>
      </c>
      <c r="K80" s="731" t="s">
        <v>593</v>
      </c>
      <c r="L80" s="709"/>
      <c r="M80" s="710">
        <f t="shared" si="1"/>
        <v>0.99997927700939604</v>
      </c>
    </row>
    <row r="81" spans="1:14" s="707" customFormat="1" ht="131.25" customHeight="1" x14ac:dyDescent="0.25">
      <c r="A81" s="212" t="s">
        <v>353</v>
      </c>
      <c r="B81" s="213" t="s">
        <v>309</v>
      </c>
      <c r="C81" s="743" t="s">
        <v>410</v>
      </c>
      <c r="D81" s="765" t="s">
        <v>356</v>
      </c>
      <c r="E81" s="765" t="s">
        <v>356</v>
      </c>
      <c r="F81" s="765" t="s">
        <v>356</v>
      </c>
      <c r="G81" s="765" t="s">
        <v>356</v>
      </c>
      <c r="H81" s="278">
        <v>300</v>
      </c>
      <c r="I81" s="744">
        <f>финансир!M79</f>
        <v>300</v>
      </c>
      <c r="J81" s="727" t="s">
        <v>492</v>
      </c>
      <c r="K81" s="727" t="s">
        <v>560</v>
      </c>
      <c r="L81" s="768"/>
      <c r="M81" s="710">
        <f t="shared" si="1"/>
        <v>1</v>
      </c>
    </row>
    <row r="82" spans="1:14" ht="121.5" customHeight="1" x14ac:dyDescent="0.25">
      <c r="A82" s="212" t="s">
        <v>88</v>
      </c>
      <c r="B82" s="213" t="s">
        <v>108</v>
      </c>
      <c r="C82" s="743" t="s">
        <v>418</v>
      </c>
      <c r="D82" s="765" t="s">
        <v>355</v>
      </c>
      <c r="E82" s="765" t="s">
        <v>356</v>
      </c>
      <c r="F82" s="765" t="s">
        <v>355</v>
      </c>
      <c r="G82" s="765" t="s">
        <v>356</v>
      </c>
      <c r="H82" s="278">
        <f>478119.5+279520.2</f>
        <v>757639.7</v>
      </c>
      <c r="I82" s="744">
        <f>финансир!M80+финансир!L80</f>
        <v>757591.3</v>
      </c>
      <c r="J82" s="727" t="s">
        <v>493</v>
      </c>
      <c r="K82" s="731" t="s">
        <v>586</v>
      </c>
      <c r="L82" s="709"/>
      <c r="M82" s="710">
        <f t="shared" si="1"/>
        <v>0.99993611739194777</v>
      </c>
    </row>
    <row r="83" spans="1:14" ht="138" customHeight="1" x14ac:dyDescent="0.25">
      <c r="A83" s="212" t="s">
        <v>153</v>
      </c>
      <c r="B83" s="213" t="s">
        <v>109</v>
      </c>
      <c r="C83" s="743" t="s">
        <v>410</v>
      </c>
      <c r="D83" s="765" t="s">
        <v>355</v>
      </c>
      <c r="E83" s="765" t="s">
        <v>356</v>
      </c>
      <c r="F83" s="765" t="s">
        <v>355</v>
      </c>
      <c r="G83" s="765" t="s">
        <v>356</v>
      </c>
      <c r="H83" s="279">
        <v>246.20000000000002</v>
      </c>
      <c r="I83" s="744">
        <f>финансир!M81</f>
        <v>234.1</v>
      </c>
      <c r="J83" s="727" t="s">
        <v>494</v>
      </c>
      <c r="K83" s="731" t="s">
        <v>587</v>
      </c>
      <c r="L83" s="709"/>
      <c r="M83" s="710">
        <f t="shared" si="1"/>
        <v>0.95085296506904948</v>
      </c>
    </row>
    <row r="84" spans="1:14" ht="378" customHeight="1" x14ac:dyDescent="0.25">
      <c r="A84" s="212" t="s">
        <v>154</v>
      </c>
      <c r="B84" s="213" t="s">
        <v>310</v>
      </c>
      <c r="C84" s="743" t="s">
        <v>410</v>
      </c>
      <c r="D84" s="765" t="s">
        <v>355</v>
      </c>
      <c r="E84" s="765" t="s">
        <v>356</v>
      </c>
      <c r="F84" s="765" t="s">
        <v>355</v>
      </c>
      <c r="G84" s="765" t="s">
        <v>356</v>
      </c>
      <c r="H84" s="278">
        <v>208277</v>
      </c>
      <c r="I84" s="744">
        <f>финансир!M82</f>
        <v>207982.5</v>
      </c>
      <c r="J84" s="727" t="s">
        <v>495</v>
      </c>
      <c r="K84" s="879" t="s">
        <v>592</v>
      </c>
      <c r="L84" s="709"/>
      <c r="M84" s="710">
        <f t="shared" ref="M84:M134" si="2">I84/H84</f>
        <v>0.9985860176591751</v>
      </c>
      <c r="N84" s="214"/>
    </row>
    <row r="85" spans="1:14" ht="123.75" customHeight="1" x14ac:dyDescent="0.25">
      <c r="A85" s="212" t="s">
        <v>155</v>
      </c>
      <c r="B85" s="213" t="s">
        <v>311</v>
      </c>
      <c r="C85" s="743" t="s">
        <v>418</v>
      </c>
      <c r="D85" s="765" t="s">
        <v>355</v>
      </c>
      <c r="E85" s="765" t="s">
        <v>358</v>
      </c>
      <c r="F85" s="765" t="s">
        <v>355</v>
      </c>
      <c r="G85" s="765" t="s">
        <v>358</v>
      </c>
      <c r="H85" s="279">
        <v>2150.6</v>
      </c>
      <c r="I85" s="744">
        <f>финансир!M83</f>
        <v>2072.6</v>
      </c>
      <c r="J85" s="727" t="s">
        <v>496</v>
      </c>
      <c r="K85" s="731" t="s">
        <v>588</v>
      </c>
      <c r="L85" s="709"/>
      <c r="M85" s="710">
        <f t="shared" si="2"/>
        <v>0.96373105179949781</v>
      </c>
    </row>
    <row r="86" spans="1:14" ht="124.5" customHeight="1" x14ac:dyDescent="0.25">
      <c r="A86" s="212" t="s">
        <v>156</v>
      </c>
      <c r="B86" s="213" t="s">
        <v>110</v>
      </c>
      <c r="C86" s="743" t="s">
        <v>418</v>
      </c>
      <c r="D86" s="765" t="s">
        <v>355</v>
      </c>
      <c r="E86" s="765" t="s">
        <v>356</v>
      </c>
      <c r="F86" s="765" t="s">
        <v>355</v>
      </c>
      <c r="G86" s="765" t="s">
        <v>356</v>
      </c>
      <c r="H86" s="278">
        <v>1567.5</v>
      </c>
      <c r="I86" s="744">
        <f>финансир!M84</f>
        <v>1393.4</v>
      </c>
      <c r="J86" s="215" t="s">
        <v>497</v>
      </c>
      <c r="K86" s="731" t="s">
        <v>620</v>
      </c>
      <c r="L86" s="709"/>
      <c r="M86" s="710">
        <f t="shared" si="2"/>
        <v>0.88893141945773535</v>
      </c>
    </row>
    <row r="87" spans="1:14" ht="123.75" customHeight="1" x14ac:dyDescent="0.25">
      <c r="A87" s="212" t="s">
        <v>157</v>
      </c>
      <c r="B87" s="213" t="s">
        <v>312</v>
      </c>
      <c r="C87" s="743" t="s">
        <v>418</v>
      </c>
      <c r="D87" s="765" t="s">
        <v>355</v>
      </c>
      <c r="E87" s="765" t="s">
        <v>356</v>
      </c>
      <c r="F87" s="765" t="s">
        <v>355</v>
      </c>
      <c r="G87" s="765" t="s">
        <v>356</v>
      </c>
      <c r="H87" s="279">
        <v>3700.5</v>
      </c>
      <c r="I87" s="744">
        <f>финансир!L85</f>
        <v>3448.5</v>
      </c>
      <c r="J87" s="727" t="s">
        <v>498</v>
      </c>
      <c r="K87" s="731" t="s">
        <v>537</v>
      </c>
      <c r="L87" s="709"/>
      <c r="M87" s="216">
        <f t="shared" si="2"/>
        <v>0.93190109444669644</v>
      </c>
    </row>
    <row r="88" spans="1:14" s="707" customFormat="1" ht="124.5" customHeight="1" x14ac:dyDescent="0.25">
      <c r="A88" s="212" t="s">
        <v>158</v>
      </c>
      <c r="B88" s="213" t="s">
        <v>313</v>
      </c>
      <c r="C88" s="743" t="s">
        <v>418</v>
      </c>
      <c r="D88" s="765" t="s">
        <v>355</v>
      </c>
      <c r="E88" s="765" t="s">
        <v>356</v>
      </c>
      <c r="F88" s="765" t="s">
        <v>355</v>
      </c>
      <c r="G88" s="765" t="s">
        <v>356</v>
      </c>
      <c r="H88" s="278">
        <v>418341.19999999995</v>
      </c>
      <c r="I88" s="744">
        <f>финансир!L86</f>
        <v>416887.6</v>
      </c>
      <c r="J88" s="727" t="s">
        <v>499</v>
      </c>
      <c r="K88" s="731" t="s">
        <v>538</v>
      </c>
      <c r="L88" s="709"/>
      <c r="M88" s="216">
        <f t="shared" si="2"/>
        <v>0.99652532430465857</v>
      </c>
      <c r="N88" s="214"/>
    </row>
    <row r="89" spans="1:14" ht="123.75" customHeight="1" x14ac:dyDescent="0.25">
      <c r="A89" s="212" t="s">
        <v>159</v>
      </c>
      <c r="B89" s="213" t="s">
        <v>314</v>
      </c>
      <c r="C89" s="743" t="s">
        <v>418</v>
      </c>
      <c r="D89" s="765" t="s">
        <v>356</v>
      </c>
      <c r="E89" s="765" t="s">
        <v>356</v>
      </c>
      <c r="F89" s="765" t="s">
        <v>356</v>
      </c>
      <c r="G89" s="765" t="s">
        <v>356</v>
      </c>
      <c r="H89" s="278">
        <v>3</v>
      </c>
      <c r="I89" s="744">
        <f>финансир!L87</f>
        <v>0</v>
      </c>
      <c r="J89" s="727" t="s">
        <v>500</v>
      </c>
      <c r="K89" s="729" t="s">
        <v>539</v>
      </c>
      <c r="L89" s="190"/>
      <c r="M89" s="216">
        <f t="shared" si="2"/>
        <v>0</v>
      </c>
    </row>
    <row r="90" spans="1:14" ht="123.75" customHeight="1" x14ac:dyDescent="0.25">
      <c r="A90" s="212" t="s">
        <v>160</v>
      </c>
      <c r="B90" s="213" t="s">
        <v>315</v>
      </c>
      <c r="C90" s="743" t="s">
        <v>418</v>
      </c>
      <c r="D90" s="765" t="s">
        <v>356</v>
      </c>
      <c r="E90" s="765" t="s">
        <v>356</v>
      </c>
      <c r="F90" s="765" t="s">
        <v>356</v>
      </c>
      <c r="G90" s="765" t="s">
        <v>356</v>
      </c>
      <c r="H90" s="278">
        <v>0.6</v>
      </c>
      <c r="I90" s="744">
        <f>финансир!L88</f>
        <v>0</v>
      </c>
      <c r="J90" s="727" t="s">
        <v>501</v>
      </c>
      <c r="K90" s="729" t="s">
        <v>539</v>
      </c>
      <c r="L90" s="190"/>
      <c r="M90" s="216">
        <f t="shared" si="2"/>
        <v>0</v>
      </c>
    </row>
    <row r="91" spans="1:14" ht="119.25" customHeight="1" x14ac:dyDescent="0.25">
      <c r="A91" s="212" t="s">
        <v>161</v>
      </c>
      <c r="B91" s="213" t="s">
        <v>316</v>
      </c>
      <c r="C91" s="743" t="s">
        <v>418</v>
      </c>
      <c r="D91" s="765" t="s">
        <v>355</v>
      </c>
      <c r="E91" s="765" t="s">
        <v>356</v>
      </c>
      <c r="F91" s="765" t="s">
        <v>355</v>
      </c>
      <c r="G91" s="765" t="s">
        <v>356</v>
      </c>
      <c r="H91" s="865">
        <v>38554.1</v>
      </c>
      <c r="I91" s="744">
        <f>финансир!L89</f>
        <v>38538.1</v>
      </c>
      <c r="J91" s="727" t="s">
        <v>502</v>
      </c>
      <c r="K91" s="729" t="s">
        <v>540</v>
      </c>
      <c r="L91" s="709"/>
      <c r="M91" s="216">
        <f t="shared" si="2"/>
        <v>0.99958499874202744</v>
      </c>
    </row>
    <row r="92" spans="1:14" s="707" customFormat="1" ht="99.75" customHeight="1" x14ac:dyDescent="0.25">
      <c r="A92" s="212" t="s">
        <v>162</v>
      </c>
      <c r="B92" s="213" t="s">
        <v>317</v>
      </c>
      <c r="C92" s="743" t="s">
        <v>410</v>
      </c>
      <c r="D92" s="765" t="s">
        <v>355</v>
      </c>
      <c r="E92" s="765" t="s">
        <v>356</v>
      </c>
      <c r="F92" s="765" t="s">
        <v>355</v>
      </c>
      <c r="G92" s="765" t="s">
        <v>356</v>
      </c>
      <c r="H92" s="279">
        <v>8788.6</v>
      </c>
      <c r="I92" s="744">
        <f>финансир!L90</f>
        <v>8342.4</v>
      </c>
      <c r="J92" s="727" t="s">
        <v>503</v>
      </c>
      <c r="K92" s="731" t="s">
        <v>543</v>
      </c>
      <c r="L92" s="217"/>
      <c r="M92" s="216">
        <f t="shared" si="2"/>
        <v>0.94922968390869977</v>
      </c>
    </row>
    <row r="93" spans="1:14" s="707" customFormat="1" ht="99.75" customHeight="1" x14ac:dyDescent="0.25">
      <c r="A93" s="212" t="s">
        <v>163</v>
      </c>
      <c r="B93" s="213" t="s">
        <v>318</v>
      </c>
      <c r="C93" s="743" t="s">
        <v>410</v>
      </c>
      <c r="D93" s="765" t="s">
        <v>356</v>
      </c>
      <c r="E93" s="765" t="s">
        <v>356</v>
      </c>
      <c r="F93" s="765" t="s">
        <v>356</v>
      </c>
      <c r="G93" s="765" t="s">
        <v>356</v>
      </c>
      <c r="H93" s="865">
        <v>112.6</v>
      </c>
      <c r="I93" s="744">
        <f>финансир!L91</f>
        <v>0</v>
      </c>
      <c r="J93" s="727" t="s">
        <v>194</v>
      </c>
      <c r="K93" s="729" t="s">
        <v>541</v>
      </c>
      <c r="L93" s="709"/>
      <c r="M93" s="216">
        <f t="shared" si="2"/>
        <v>0</v>
      </c>
    </row>
    <row r="94" spans="1:14" s="707" customFormat="1" ht="99.75" customHeight="1" x14ac:dyDescent="0.25">
      <c r="A94" s="212" t="s">
        <v>164</v>
      </c>
      <c r="B94" s="213" t="s">
        <v>395</v>
      </c>
      <c r="C94" s="743" t="s">
        <v>418</v>
      </c>
      <c r="D94" s="765" t="s">
        <v>355</v>
      </c>
      <c r="E94" s="765" t="s">
        <v>356</v>
      </c>
      <c r="F94" s="765" t="s">
        <v>355</v>
      </c>
      <c r="G94" s="765" t="s">
        <v>356</v>
      </c>
      <c r="H94" s="865">
        <v>142064.9</v>
      </c>
      <c r="I94" s="744">
        <f>финансир!L92</f>
        <v>134484.20000000001</v>
      </c>
      <c r="J94" s="727" t="s">
        <v>415</v>
      </c>
      <c r="K94" s="729" t="s">
        <v>542</v>
      </c>
      <c r="L94" s="709"/>
      <c r="M94" s="216"/>
    </row>
    <row r="95" spans="1:14" ht="149.25" customHeight="1" x14ac:dyDescent="0.25">
      <c r="A95" s="212" t="s">
        <v>165</v>
      </c>
      <c r="B95" s="213" t="s">
        <v>105</v>
      </c>
      <c r="C95" s="743" t="s">
        <v>410</v>
      </c>
      <c r="D95" s="765" t="s">
        <v>355</v>
      </c>
      <c r="E95" s="765" t="s">
        <v>358</v>
      </c>
      <c r="F95" s="765" t="s">
        <v>355</v>
      </c>
      <c r="G95" s="765" t="s">
        <v>358</v>
      </c>
      <c r="H95" s="278">
        <v>16210.9</v>
      </c>
      <c r="I95" s="744">
        <f>финансир!M93</f>
        <v>16034.2</v>
      </c>
      <c r="J95" s="727" t="s">
        <v>504</v>
      </c>
      <c r="K95" s="850" t="s">
        <v>557</v>
      </c>
      <c r="L95" s="709"/>
      <c r="M95" s="216">
        <f t="shared" si="2"/>
        <v>0.98909992659260138</v>
      </c>
    </row>
    <row r="96" spans="1:14" ht="99.75" customHeight="1" x14ac:dyDescent="0.25">
      <c r="A96" s="212" t="s">
        <v>166</v>
      </c>
      <c r="B96" s="213" t="s">
        <v>304</v>
      </c>
      <c r="C96" s="743" t="s">
        <v>410</v>
      </c>
      <c r="D96" s="765" t="s">
        <v>355</v>
      </c>
      <c r="E96" s="765" t="s">
        <v>356</v>
      </c>
      <c r="F96" s="765" t="s">
        <v>355</v>
      </c>
      <c r="G96" s="765" t="s">
        <v>356</v>
      </c>
      <c r="H96" s="278">
        <v>705424.8</v>
      </c>
      <c r="I96" s="744">
        <f>финансир!M94</f>
        <v>704324.6</v>
      </c>
      <c r="J96" s="727" t="s">
        <v>505</v>
      </c>
      <c r="K96" s="850" t="s">
        <v>558</v>
      </c>
      <c r="L96" s="709"/>
      <c r="M96" s="216">
        <f t="shared" si="2"/>
        <v>0.99844037238271166</v>
      </c>
    </row>
    <row r="97" spans="1:13" ht="120.75" customHeight="1" x14ac:dyDescent="0.25">
      <c r="A97" s="212" t="s">
        <v>167</v>
      </c>
      <c r="B97" s="213" t="s">
        <v>305</v>
      </c>
      <c r="C97" s="743" t="s">
        <v>418</v>
      </c>
      <c r="D97" s="765" t="s">
        <v>355</v>
      </c>
      <c r="E97" s="765" t="s">
        <v>356</v>
      </c>
      <c r="F97" s="765" t="s">
        <v>355</v>
      </c>
      <c r="G97" s="765" t="s">
        <v>356</v>
      </c>
      <c r="H97" s="278">
        <v>20380.000000000004</v>
      </c>
      <c r="I97" s="744">
        <f>финансир!M95</f>
        <v>20137.400000000001</v>
      </c>
      <c r="J97" s="727" t="s">
        <v>506</v>
      </c>
      <c r="K97" s="850" t="s">
        <v>559</v>
      </c>
      <c r="L97" s="709"/>
      <c r="M97" s="216">
        <f t="shared" si="2"/>
        <v>0.98809617271835126</v>
      </c>
    </row>
    <row r="98" spans="1:13" ht="15" customHeight="1" x14ac:dyDescent="0.25">
      <c r="A98" s="980" t="s">
        <v>150</v>
      </c>
      <c r="B98" s="980"/>
      <c r="C98" s="725"/>
      <c r="D98" s="233"/>
      <c r="E98" s="218"/>
      <c r="F98" s="203"/>
      <c r="G98" s="203"/>
      <c r="H98" s="280"/>
      <c r="I98" s="203"/>
      <c r="J98" s="729"/>
      <c r="K98" s="715"/>
      <c r="L98" s="203"/>
      <c r="M98" s="710" t="e">
        <f t="shared" si="2"/>
        <v>#DIV/0!</v>
      </c>
    </row>
    <row r="99" spans="1:13" ht="111.75" customHeight="1" x14ac:dyDescent="0.25">
      <c r="A99" s="337"/>
      <c r="B99" s="764" t="s">
        <v>339</v>
      </c>
      <c r="C99" s="743" t="s">
        <v>44</v>
      </c>
      <c r="D99" s="233"/>
      <c r="E99" s="219"/>
      <c r="F99" s="220"/>
      <c r="G99" s="220"/>
      <c r="H99" s="221" t="s">
        <v>135</v>
      </c>
      <c r="I99" s="221" t="s">
        <v>135</v>
      </c>
      <c r="J99" s="880">
        <f>'Целевые индикаторы '!E14</f>
        <v>0.88</v>
      </c>
      <c r="K99" s="880">
        <f>'Целевые индикаторы '!F14</f>
        <v>0.88500000000000001</v>
      </c>
      <c r="L99" s="336" t="str">
        <f>'Целевые индикаторы '!H14</f>
        <v>За 2018 год значение целевого индикатора перевыполнено</v>
      </c>
      <c r="M99" s="710" t="e">
        <f t="shared" si="2"/>
        <v>#VALUE!</v>
      </c>
    </row>
    <row r="100" spans="1:13" ht="19.5" customHeight="1" x14ac:dyDescent="0.3">
      <c r="A100" s="222" t="s">
        <v>133</v>
      </c>
      <c r="B100" s="223" t="s">
        <v>267</v>
      </c>
      <c r="C100" s="725"/>
      <c r="D100" s="224"/>
      <c r="E100" s="224"/>
      <c r="F100" s="224"/>
      <c r="G100" s="225"/>
      <c r="H100" s="226">
        <f>H101+H120</f>
        <v>11485.900000000001</v>
      </c>
      <c r="I100" s="226">
        <f>I101+I120</f>
        <v>11409.02563</v>
      </c>
      <c r="J100" s="227">
        <f>I100/H100*100</f>
        <v>99.330706605490192</v>
      </c>
      <c r="K100" s="714"/>
      <c r="L100" s="228"/>
      <c r="M100" s="710">
        <f t="shared" si="2"/>
        <v>0.99330706605490193</v>
      </c>
    </row>
    <row r="101" spans="1:13" ht="92.25" customHeight="1" x14ac:dyDescent="0.3">
      <c r="A101" s="783" t="s">
        <v>152</v>
      </c>
      <c r="B101" s="351" t="s">
        <v>191</v>
      </c>
      <c r="C101" s="725"/>
      <c r="D101" s="224"/>
      <c r="E101" s="224"/>
      <c r="F101" s="224"/>
      <c r="G101" s="225"/>
      <c r="H101" s="226">
        <f>H102+H105+H109+H118</f>
        <v>8933.6</v>
      </c>
      <c r="I101" s="226">
        <f>I102+I105+I109+I118</f>
        <v>8933.3285400000004</v>
      </c>
      <c r="J101" s="229"/>
      <c r="K101" s="729"/>
      <c r="L101" s="228"/>
      <c r="M101" s="710">
        <f t="shared" si="2"/>
        <v>0.99996961359362413</v>
      </c>
    </row>
    <row r="102" spans="1:13" ht="25.5" x14ac:dyDescent="0.25">
      <c r="A102" s="784" t="s">
        <v>262</v>
      </c>
      <c r="B102" s="351" t="s">
        <v>321</v>
      </c>
      <c r="C102" s="725"/>
      <c r="D102" s="765" t="s">
        <v>357</v>
      </c>
      <c r="E102" s="765" t="s">
        <v>356</v>
      </c>
      <c r="F102" s="765" t="s">
        <v>357</v>
      </c>
      <c r="G102" s="765" t="s">
        <v>356</v>
      </c>
      <c r="H102" s="230">
        <f>H103+H104</f>
        <v>3900</v>
      </c>
      <c r="I102" s="230">
        <f>I103+I104</f>
        <v>3899.99494</v>
      </c>
      <c r="J102" s="729"/>
      <c r="K102" s="729"/>
      <c r="L102" s="709"/>
      <c r="M102" s="710">
        <f t="shared" si="2"/>
        <v>0.99999870256410262</v>
      </c>
    </row>
    <row r="103" spans="1:13" ht="171" hidden="1" customHeight="1" x14ac:dyDescent="0.25">
      <c r="A103" s="991" t="s">
        <v>192</v>
      </c>
      <c r="B103" s="992" t="s">
        <v>203</v>
      </c>
      <c r="C103" s="725" t="s">
        <v>386</v>
      </c>
      <c r="D103" s="765" t="s">
        <v>356</v>
      </c>
      <c r="E103" s="765" t="s">
        <v>356</v>
      </c>
      <c r="F103" s="765" t="s">
        <v>356</v>
      </c>
      <c r="G103" s="765" t="s">
        <v>356</v>
      </c>
      <c r="H103" s="728"/>
      <c r="I103" s="728">
        <f>финансир!L100+финансир!M100</f>
        <v>0</v>
      </c>
      <c r="J103" s="729" t="s">
        <v>0</v>
      </c>
      <c r="K103" s="731" t="s">
        <v>1</v>
      </c>
      <c r="L103" s="764"/>
      <c r="M103" s="710" t="e">
        <f t="shared" si="2"/>
        <v>#DIV/0!</v>
      </c>
    </row>
    <row r="104" spans="1:13" ht="236.25" customHeight="1" x14ac:dyDescent="0.25">
      <c r="A104" s="991"/>
      <c r="B104" s="992"/>
      <c r="C104" s="743" t="s">
        <v>404</v>
      </c>
      <c r="D104" s="765" t="s">
        <v>356</v>
      </c>
      <c r="E104" s="765" t="s">
        <v>356</v>
      </c>
      <c r="F104" s="765" t="s">
        <v>356</v>
      </c>
      <c r="G104" s="765" t="s">
        <v>356</v>
      </c>
      <c r="H104" s="728">
        <f>2540.6+1359.4</f>
        <v>3900</v>
      </c>
      <c r="I104" s="728">
        <f>финансир!L101+финансир!M101</f>
        <v>3899.99494</v>
      </c>
      <c r="J104" s="729" t="s">
        <v>507</v>
      </c>
      <c r="K104" s="731" t="s">
        <v>639</v>
      </c>
      <c r="L104" s="764"/>
      <c r="M104" s="710">
        <f t="shared" si="2"/>
        <v>0.99999870256410262</v>
      </c>
    </row>
    <row r="105" spans="1:13" ht="52.5" customHeight="1" x14ac:dyDescent="0.25">
      <c r="A105" s="785" t="s">
        <v>263</v>
      </c>
      <c r="B105" s="767" t="s">
        <v>328</v>
      </c>
      <c r="C105" s="725"/>
      <c r="D105" s="765" t="s">
        <v>355</v>
      </c>
      <c r="E105" s="765" t="s">
        <v>355</v>
      </c>
      <c r="F105" s="765" t="s">
        <v>355</v>
      </c>
      <c r="G105" s="765" t="s">
        <v>355</v>
      </c>
      <c r="H105" s="728">
        <f>H106</f>
        <v>800</v>
      </c>
      <c r="I105" s="728">
        <f>I106</f>
        <v>800</v>
      </c>
      <c r="J105" s="724" t="s">
        <v>193</v>
      </c>
      <c r="K105" s="724" t="s">
        <v>193</v>
      </c>
      <c r="L105" s="995"/>
      <c r="M105" s="710">
        <f t="shared" si="2"/>
        <v>1</v>
      </c>
    </row>
    <row r="106" spans="1:13" ht="90" customHeight="1" x14ac:dyDescent="0.25">
      <c r="A106" s="785" t="s">
        <v>205</v>
      </c>
      <c r="B106" s="767" t="s">
        <v>329</v>
      </c>
      <c r="C106" s="743" t="s">
        <v>404</v>
      </c>
      <c r="D106" s="765" t="s">
        <v>355</v>
      </c>
      <c r="E106" s="765" t="s">
        <v>355</v>
      </c>
      <c r="F106" s="765" t="s">
        <v>355</v>
      </c>
      <c r="G106" s="765" t="s">
        <v>355</v>
      </c>
      <c r="H106" s="728">
        <v>800</v>
      </c>
      <c r="I106" s="728">
        <f>финансир!L113+финансир!M113</f>
        <v>800</v>
      </c>
      <c r="J106" s="729" t="s">
        <v>508</v>
      </c>
      <c r="K106" s="729" t="s">
        <v>634</v>
      </c>
      <c r="L106" s="995"/>
      <c r="M106" s="710">
        <f t="shared" si="2"/>
        <v>1</v>
      </c>
    </row>
    <row r="107" spans="1:13" ht="38.25" hidden="1" customHeight="1" x14ac:dyDescent="0.25">
      <c r="A107" s="785" t="s">
        <v>123</v>
      </c>
      <c r="B107" s="767" t="s">
        <v>324</v>
      </c>
      <c r="C107" s="725"/>
      <c r="D107" s="765"/>
      <c r="E107" s="765"/>
      <c r="F107" s="765"/>
      <c r="G107" s="765"/>
      <c r="H107" s="728">
        <v>0</v>
      </c>
      <c r="I107" s="231">
        <f>финансир!L109+финансир!M109</f>
        <v>0</v>
      </c>
      <c r="J107" s="731"/>
      <c r="K107" s="731"/>
      <c r="L107" s="709"/>
      <c r="M107" s="710" t="e">
        <f t="shared" si="2"/>
        <v>#DIV/0!</v>
      </c>
    </row>
    <row r="108" spans="1:13" ht="63.75" hidden="1" customHeight="1" x14ac:dyDescent="0.25">
      <c r="A108" s="785" t="s">
        <v>124</v>
      </c>
      <c r="B108" s="767" t="s">
        <v>330</v>
      </c>
      <c r="C108" s="725"/>
      <c r="D108" s="709"/>
      <c r="E108" s="709"/>
      <c r="F108" s="709"/>
      <c r="G108" s="709"/>
      <c r="H108" s="728">
        <v>0</v>
      </c>
      <c r="I108" s="231">
        <f>финансир!L110+финансир!M110</f>
        <v>0</v>
      </c>
      <c r="J108" s="729"/>
      <c r="K108" s="729"/>
      <c r="L108" s="709"/>
      <c r="M108" s="710" t="e">
        <f t="shared" si="2"/>
        <v>#DIV/0!</v>
      </c>
    </row>
    <row r="109" spans="1:13" ht="25.5" x14ac:dyDescent="0.25">
      <c r="A109" s="785" t="s">
        <v>264</v>
      </c>
      <c r="B109" s="767" t="s">
        <v>331</v>
      </c>
      <c r="C109" s="725"/>
      <c r="D109" s="765" t="s">
        <v>355</v>
      </c>
      <c r="E109" s="765" t="s">
        <v>358</v>
      </c>
      <c r="F109" s="765" t="s">
        <v>355</v>
      </c>
      <c r="G109" s="765" t="s">
        <v>358</v>
      </c>
      <c r="H109" s="728">
        <f>H110+H111</f>
        <v>933.6</v>
      </c>
      <c r="I109" s="728">
        <f>I110+I111</f>
        <v>933.33360000000005</v>
      </c>
      <c r="J109" s="724" t="s">
        <v>193</v>
      </c>
      <c r="K109" s="724" t="s">
        <v>193</v>
      </c>
      <c r="L109" s="709"/>
      <c r="M109" s="710">
        <f t="shared" si="2"/>
        <v>0.99971465295629824</v>
      </c>
    </row>
    <row r="110" spans="1:13" ht="157.5" customHeight="1" x14ac:dyDescent="0.25">
      <c r="A110" s="785" t="s">
        <v>319</v>
      </c>
      <c r="B110" s="767" t="s">
        <v>48</v>
      </c>
      <c r="C110" s="743" t="s">
        <v>404</v>
      </c>
      <c r="D110" s="765" t="s">
        <v>358</v>
      </c>
      <c r="E110" s="765" t="s">
        <v>358</v>
      </c>
      <c r="F110" s="765" t="s">
        <v>358</v>
      </c>
      <c r="G110" s="765" t="s">
        <v>358</v>
      </c>
      <c r="H110" s="728">
        <v>173.6</v>
      </c>
      <c r="I110" s="728">
        <f>финансир!M115</f>
        <v>173.5488</v>
      </c>
      <c r="J110" s="731" t="s">
        <v>509</v>
      </c>
      <c r="K110" s="731" t="s">
        <v>424</v>
      </c>
      <c r="L110" s="764"/>
      <c r="M110" s="710">
        <f t="shared" si="2"/>
        <v>0.99970506912442403</v>
      </c>
    </row>
    <row r="111" spans="1:13" ht="102.75" customHeight="1" x14ac:dyDescent="0.25">
      <c r="A111" s="785" t="s">
        <v>320</v>
      </c>
      <c r="B111" s="767" t="s">
        <v>49</v>
      </c>
      <c r="C111" s="743" t="s">
        <v>404</v>
      </c>
      <c r="D111" s="765" t="s">
        <v>355</v>
      </c>
      <c r="E111" s="765" t="s">
        <v>356</v>
      </c>
      <c r="F111" s="765" t="s">
        <v>355</v>
      </c>
      <c r="G111" s="765" t="s">
        <v>356</v>
      </c>
      <c r="H111" s="728">
        <f>H112+H113+H114+H115+H116+H117</f>
        <v>760</v>
      </c>
      <c r="I111" s="728">
        <f>I112+I113+I114+I115+I116+I117</f>
        <v>759.78480000000002</v>
      </c>
      <c r="J111" s="730" t="s">
        <v>193</v>
      </c>
      <c r="K111" s="730" t="s">
        <v>193</v>
      </c>
      <c r="L111" s="709"/>
      <c r="M111" s="710">
        <f t="shared" si="2"/>
        <v>0.99971684210526324</v>
      </c>
    </row>
    <row r="112" spans="1:13" ht="108" customHeight="1" x14ac:dyDescent="0.25">
      <c r="A112" s="785" t="s">
        <v>206</v>
      </c>
      <c r="B112" s="767" t="s">
        <v>334</v>
      </c>
      <c r="C112" s="743" t="s">
        <v>404</v>
      </c>
      <c r="D112" s="765" t="s">
        <v>355</v>
      </c>
      <c r="E112" s="765" t="s">
        <v>355</v>
      </c>
      <c r="F112" s="765" t="s">
        <v>355</v>
      </c>
      <c r="G112" s="765" t="s">
        <v>355</v>
      </c>
      <c r="H112" s="728">
        <v>70</v>
      </c>
      <c r="I112" s="728">
        <f>финансир!M117</f>
        <v>70</v>
      </c>
      <c r="J112" s="731" t="s">
        <v>510</v>
      </c>
      <c r="K112" s="725" t="s">
        <v>425</v>
      </c>
      <c r="L112" s="764"/>
      <c r="M112" s="710">
        <f t="shared" si="2"/>
        <v>1</v>
      </c>
    </row>
    <row r="113" spans="1:13" ht="88.5" customHeight="1" x14ac:dyDescent="0.25">
      <c r="A113" s="785" t="s">
        <v>207</v>
      </c>
      <c r="B113" s="767" t="s">
        <v>335</v>
      </c>
      <c r="C113" s="743" t="s">
        <v>404</v>
      </c>
      <c r="D113" s="765" t="s">
        <v>358</v>
      </c>
      <c r="E113" s="765" t="s">
        <v>358</v>
      </c>
      <c r="F113" s="765" t="s">
        <v>358</v>
      </c>
      <c r="G113" s="765" t="s">
        <v>358</v>
      </c>
      <c r="H113" s="728">
        <v>110</v>
      </c>
      <c r="I113" s="728">
        <f>финансир!M118</f>
        <v>110</v>
      </c>
      <c r="J113" s="731" t="s">
        <v>511</v>
      </c>
      <c r="K113" s="725" t="s">
        <v>635</v>
      </c>
      <c r="L113" s="764"/>
      <c r="M113" s="710">
        <f t="shared" si="2"/>
        <v>1</v>
      </c>
    </row>
    <row r="114" spans="1:13" ht="210" customHeight="1" x14ac:dyDescent="0.25">
      <c r="A114" s="785" t="s">
        <v>208</v>
      </c>
      <c r="B114" s="767" t="s">
        <v>50</v>
      </c>
      <c r="C114" s="743" t="s">
        <v>404</v>
      </c>
      <c r="D114" s="765" t="s">
        <v>67</v>
      </c>
      <c r="E114" s="765" t="s">
        <v>67</v>
      </c>
      <c r="F114" s="765" t="s">
        <v>67</v>
      </c>
      <c r="G114" s="765" t="s">
        <v>67</v>
      </c>
      <c r="H114" s="728">
        <v>240</v>
      </c>
      <c r="I114" s="728">
        <f>финансир!M119</f>
        <v>239.88480000000001</v>
      </c>
      <c r="J114" s="731" t="s">
        <v>512</v>
      </c>
      <c r="K114" s="725" t="s">
        <v>637</v>
      </c>
      <c r="L114" s="764"/>
      <c r="M114" s="710">
        <f t="shared" si="2"/>
        <v>0.99952000000000008</v>
      </c>
    </row>
    <row r="115" spans="1:13" ht="90" customHeight="1" x14ac:dyDescent="0.25">
      <c r="A115" s="785" t="s">
        <v>209</v>
      </c>
      <c r="B115" s="767" t="s">
        <v>51</v>
      </c>
      <c r="C115" s="743" t="s">
        <v>404</v>
      </c>
      <c r="D115" s="765" t="s">
        <v>65</v>
      </c>
      <c r="E115" s="765" t="s">
        <v>65</v>
      </c>
      <c r="F115" s="765" t="s">
        <v>65</v>
      </c>
      <c r="G115" s="765" t="s">
        <v>65</v>
      </c>
      <c r="H115" s="728">
        <v>140</v>
      </c>
      <c r="I115" s="728">
        <f>финансир!M120</f>
        <v>139.9</v>
      </c>
      <c r="J115" s="731" t="s">
        <v>513</v>
      </c>
      <c r="K115" s="731" t="s">
        <v>636</v>
      </c>
      <c r="L115" s="764"/>
      <c r="M115" s="710">
        <f t="shared" si="2"/>
        <v>0.99928571428571433</v>
      </c>
    </row>
    <row r="116" spans="1:13" ht="87" customHeight="1" x14ac:dyDescent="0.25">
      <c r="A116" s="785" t="s">
        <v>52</v>
      </c>
      <c r="B116" s="767" t="s">
        <v>53</v>
      </c>
      <c r="C116" s="743" t="s">
        <v>404</v>
      </c>
      <c r="D116" s="765" t="s">
        <v>357</v>
      </c>
      <c r="E116" s="765" t="s">
        <v>357</v>
      </c>
      <c r="F116" s="765" t="s">
        <v>357</v>
      </c>
      <c r="G116" s="765" t="s">
        <v>357</v>
      </c>
      <c r="H116" s="728">
        <v>100</v>
      </c>
      <c r="I116" s="728">
        <f>финансир!M121</f>
        <v>100</v>
      </c>
      <c r="J116" s="731" t="s">
        <v>514</v>
      </c>
      <c r="K116" s="725" t="s">
        <v>426</v>
      </c>
      <c r="L116" s="764"/>
      <c r="M116" s="710">
        <f t="shared" si="2"/>
        <v>1</v>
      </c>
    </row>
    <row r="117" spans="1:13" ht="99" customHeight="1" x14ac:dyDescent="0.25">
      <c r="A117" s="785" t="s">
        <v>396</v>
      </c>
      <c r="B117" s="767" t="s">
        <v>397</v>
      </c>
      <c r="C117" s="743" t="s">
        <v>404</v>
      </c>
      <c r="D117" s="765" t="s">
        <v>357</v>
      </c>
      <c r="E117" s="765" t="s">
        <v>357</v>
      </c>
      <c r="F117" s="765" t="s">
        <v>357</v>
      </c>
      <c r="G117" s="765" t="s">
        <v>357</v>
      </c>
      <c r="H117" s="728">
        <v>100</v>
      </c>
      <c r="I117" s="728">
        <f>финансир!M122</f>
        <v>100</v>
      </c>
      <c r="J117" s="731" t="s">
        <v>514</v>
      </c>
      <c r="K117" s="731" t="s">
        <v>427</v>
      </c>
      <c r="L117" s="764"/>
      <c r="M117" s="710"/>
    </row>
    <row r="118" spans="1:13" x14ac:dyDescent="0.25">
      <c r="A118" s="339" t="s">
        <v>265</v>
      </c>
      <c r="B118" s="767" t="s">
        <v>247</v>
      </c>
      <c r="C118" s="725"/>
      <c r="D118" s="765" t="s">
        <v>358</v>
      </c>
      <c r="E118" s="765" t="s">
        <v>358</v>
      </c>
      <c r="F118" s="765" t="s">
        <v>358</v>
      </c>
      <c r="G118" s="765" t="s">
        <v>358</v>
      </c>
      <c r="H118" s="728">
        <f>H119</f>
        <v>3300</v>
      </c>
      <c r="I118" s="728">
        <f>I119</f>
        <v>3300</v>
      </c>
      <c r="J118" s="730" t="s">
        <v>193</v>
      </c>
      <c r="K118" s="730" t="s">
        <v>193</v>
      </c>
      <c r="L118" s="709"/>
      <c r="M118" s="710">
        <f t="shared" si="2"/>
        <v>1</v>
      </c>
    </row>
    <row r="119" spans="1:13" ht="88.5" customHeight="1" x14ac:dyDescent="0.25">
      <c r="A119" s="349" t="s">
        <v>210</v>
      </c>
      <c r="B119" s="767" t="s">
        <v>338</v>
      </c>
      <c r="C119" s="743" t="s">
        <v>404</v>
      </c>
      <c r="D119" s="765" t="s">
        <v>358</v>
      </c>
      <c r="E119" s="765" t="s">
        <v>358</v>
      </c>
      <c r="F119" s="765" t="s">
        <v>358</v>
      </c>
      <c r="G119" s="765" t="s">
        <v>358</v>
      </c>
      <c r="H119" s="728">
        <v>3300</v>
      </c>
      <c r="I119" s="231">
        <f>финансир!M124</f>
        <v>3300</v>
      </c>
      <c r="J119" s="731" t="s">
        <v>413</v>
      </c>
      <c r="K119" s="725" t="s">
        <v>638</v>
      </c>
      <c r="L119" s="764"/>
      <c r="M119" s="710">
        <f t="shared" si="2"/>
        <v>1</v>
      </c>
    </row>
    <row r="120" spans="1:13" ht="69" customHeight="1" x14ac:dyDescent="0.25">
      <c r="A120" s="350" t="s">
        <v>187</v>
      </c>
      <c r="B120" s="351" t="s">
        <v>199</v>
      </c>
      <c r="C120" s="652"/>
      <c r="D120" s="765" t="s">
        <v>356</v>
      </c>
      <c r="E120" s="765" t="s">
        <v>356</v>
      </c>
      <c r="F120" s="765" t="s">
        <v>356</v>
      </c>
      <c r="G120" s="765" t="s">
        <v>356</v>
      </c>
      <c r="H120" s="230">
        <f>H121</f>
        <v>2552.3000000000002</v>
      </c>
      <c r="I120" s="230">
        <f>I121</f>
        <v>2475.6970899999997</v>
      </c>
      <c r="J120" s="724" t="s">
        <v>193</v>
      </c>
      <c r="K120" s="765" t="s">
        <v>193</v>
      </c>
      <c r="L120" s="764"/>
      <c r="M120" s="710">
        <f t="shared" si="2"/>
        <v>0.96998671394428537</v>
      </c>
    </row>
    <row r="121" spans="1:13" ht="118.5" customHeight="1" x14ac:dyDescent="0.25">
      <c r="A121" s="766" t="s">
        <v>102</v>
      </c>
      <c r="B121" s="767" t="s">
        <v>354</v>
      </c>
      <c r="C121" s="743" t="s">
        <v>404</v>
      </c>
      <c r="D121" s="765" t="s">
        <v>356</v>
      </c>
      <c r="E121" s="765" t="s">
        <v>356</v>
      </c>
      <c r="F121" s="765" t="s">
        <v>356</v>
      </c>
      <c r="G121" s="765" t="s">
        <v>356</v>
      </c>
      <c r="H121" s="230">
        <f>459.4+2092.9</f>
        <v>2552.3000000000002</v>
      </c>
      <c r="I121" s="231">
        <f>финансир!L126+финансир!M126</f>
        <v>2475.6970899999997</v>
      </c>
      <c r="J121" s="731" t="s">
        <v>399</v>
      </c>
      <c r="K121" s="881" t="s">
        <v>640</v>
      </c>
      <c r="L121" s="709"/>
      <c r="M121" s="710">
        <f t="shared" si="2"/>
        <v>0.96998671394428537</v>
      </c>
    </row>
    <row r="122" spans="1:13" x14ac:dyDescent="0.25">
      <c r="A122" s="980" t="s">
        <v>340</v>
      </c>
      <c r="B122" s="980"/>
      <c r="C122" s="232"/>
      <c r="D122" s="233"/>
      <c r="E122" s="218"/>
      <c r="F122" s="203"/>
      <c r="G122" s="203"/>
      <c r="H122" s="281"/>
      <c r="I122" s="744"/>
      <c r="J122" s="729"/>
      <c r="K122" s="715"/>
      <c r="L122" s="203"/>
      <c r="M122" s="710" t="e">
        <f t="shared" si="2"/>
        <v>#DIV/0!</v>
      </c>
    </row>
    <row r="123" spans="1:13" ht="86.25" customHeight="1" x14ac:dyDescent="0.25">
      <c r="A123" s="337"/>
      <c r="B123" s="764" t="s">
        <v>141</v>
      </c>
      <c r="C123" s="743" t="s">
        <v>409</v>
      </c>
      <c r="D123" s="233"/>
      <c r="E123" s="219"/>
      <c r="F123" s="220"/>
      <c r="G123" s="220"/>
      <c r="H123" s="221" t="s">
        <v>135</v>
      </c>
      <c r="I123" s="221" t="s">
        <v>135</v>
      </c>
      <c r="J123" s="882">
        <f>'Целевые индикаторы '!E16</f>
        <v>100</v>
      </c>
      <c r="K123" s="877">
        <f>'Целевые индикаторы '!F16</f>
        <v>100</v>
      </c>
      <c r="L123" s="728" t="str">
        <f>'Целевые индикаторы '!H16</f>
        <v>За 2018 год значение целевого индикатора выполнено</v>
      </c>
      <c r="M123" s="710" t="e">
        <f t="shared" si="2"/>
        <v>#VALUE!</v>
      </c>
    </row>
    <row r="124" spans="1:13" ht="102" customHeight="1" x14ac:dyDescent="0.25">
      <c r="A124" s="337"/>
      <c r="B124" s="764" t="s">
        <v>136</v>
      </c>
      <c r="C124" s="743" t="s">
        <v>411</v>
      </c>
      <c r="D124" s="233"/>
      <c r="E124" s="219"/>
      <c r="F124" s="220"/>
      <c r="G124" s="220"/>
      <c r="H124" s="221" t="s">
        <v>135</v>
      </c>
      <c r="I124" s="221" t="s">
        <v>135</v>
      </c>
      <c r="J124" s="883">
        <f>'Целевые индикаторы '!E17</f>
        <v>48.5</v>
      </c>
      <c r="K124" s="884">
        <f>'Целевые индикаторы '!F17</f>
        <v>48.5</v>
      </c>
      <c r="L124" s="728" t="str">
        <f>'Целевые индикаторы '!H17</f>
        <v>За 2018 год значение целевого индикатора выполнено</v>
      </c>
      <c r="M124" s="710" t="e">
        <f t="shared" si="2"/>
        <v>#VALUE!</v>
      </c>
    </row>
    <row r="125" spans="1:13" ht="93.75" customHeight="1" x14ac:dyDescent="0.25">
      <c r="A125" s="337"/>
      <c r="B125" s="764" t="s">
        <v>142</v>
      </c>
      <c r="C125" s="743" t="s">
        <v>411</v>
      </c>
      <c r="D125" s="233"/>
      <c r="E125" s="219"/>
      <c r="F125" s="220"/>
      <c r="G125" s="220"/>
      <c r="H125" s="221" t="s">
        <v>135</v>
      </c>
      <c r="I125" s="221" t="s">
        <v>135</v>
      </c>
      <c r="J125" s="885">
        <f>'Целевые индикаторы '!E18</f>
        <v>6</v>
      </c>
      <c r="K125" s="886">
        <f>'Целевые индикаторы '!F18</f>
        <v>6</v>
      </c>
      <c r="L125" s="728" t="str">
        <f>'Целевые индикаторы '!H18</f>
        <v>За 2018 год значение целевого индикатора выполнено</v>
      </c>
      <c r="M125" s="710" t="e">
        <f t="shared" si="2"/>
        <v>#VALUE!</v>
      </c>
    </row>
    <row r="126" spans="1:13" ht="38.25" x14ac:dyDescent="0.25">
      <c r="A126" s="234" t="s">
        <v>268</v>
      </c>
      <c r="B126" s="351" t="s">
        <v>211</v>
      </c>
      <c r="C126" s="235"/>
      <c r="D126" s="765"/>
      <c r="E126" s="765"/>
      <c r="F126" s="765"/>
      <c r="G126" s="765"/>
      <c r="H126" s="887">
        <f>H127</f>
        <v>165396.16857000001</v>
      </c>
      <c r="I126" s="236">
        <f>I127</f>
        <v>162782.87289</v>
      </c>
      <c r="J126" s="729"/>
      <c r="K126" s="719"/>
      <c r="L126" s="709"/>
      <c r="M126" s="710">
        <f t="shared" si="2"/>
        <v>0.98419978103123962</v>
      </c>
    </row>
    <row r="127" spans="1:13" ht="63" customHeight="1" x14ac:dyDescent="0.25">
      <c r="A127" s="343" t="s">
        <v>152</v>
      </c>
      <c r="B127" s="351" t="s">
        <v>212</v>
      </c>
      <c r="C127" s="235"/>
      <c r="D127" s="765"/>
      <c r="E127" s="765"/>
      <c r="F127" s="765"/>
      <c r="G127" s="765"/>
      <c r="H127" s="887">
        <f>SUM(H128:H134)</f>
        <v>165396.16857000001</v>
      </c>
      <c r="I127" s="236">
        <f>I128+I129+I130+I131+I132+I133+I134</f>
        <v>162782.87289</v>
      </c>
      <c r="J127" s="729"/>
      <c r="K127" s="719"/>
      <c r="L127" s="709"/>
      <c r="M127" s="710">
        <f t="shared" si="2"/>
        <v>0.98419978103123962</v>
      </c>
    </row>
    <row r="128" spans="1:13" ht="60.75" customHeight="1" x14ac:dyDescent="0.25">
      <c r="A128" s="659" t="s">
        <v>262</v>
      </c>
      <c r="B128" s="764" t="s">
        <v>249</v>
      </c>
      <c r="C128" s="237" t="s">
        <v>645</v>
      </c>
      <c r="D128" s="765" t="s">
        <v>355</v>
      </c>
      <c r="E128" s="765" t="s">
        <v>356</v>
      </c>
      <c r="F128" s="765" t="s">
        <v>355</v>
      </c>
      <c r="G128" s="765" t="s">
        <v>356</v>
      </c>
      <c r="H128" s="888">
        <v>22200.003649999999</v>
      </c>
      <c r="I128" s="231">
        <f>финансир!M131</f>
        <v>21664.846549999998</v>
      </c>
      <c r="J128" s="727" t="s">
        <v>516</v>
      </c>
      <c r="K128" s="767" t="s">
        <v>600</v>
      </c>
      <c r="L128" s="764" t="s">
        <v>21</v>
      </c>
      <c r="M128" s="710">
        <f t="shared" si="2"/>
        <v>0.97589382828772642</v>
      </c>
    </row>
    <row r="129" spans="1:13" ht="126" customHeight="1" x14ac:dyDescent="0.25">
      <c r="A129" s="766" t="s">
        <v>263</v>
      </c>
      <c r="B129" s="764" t="s">
        <v>130</v>
      </c>
      <c r="C129" s="237" t="s">
        <v>645</v>
      </c>
      <c r="D129" s="765" t="s">
        <v>355</v>
      </c>
      <c r="E129" s="765" t="s">
        <v>356</v>
      </c>
      <c r="F129" s="765" t="s">
        <v>355</v>
      </c>
      <c r="G129" s="765" t="s">
        <v>356</v>
      </c>
      <c r="H129" s="238">
        <v>3018.3209200000001</v>
      </c>
      <c r="I129" s="231">
        <f>финансир!M132</f>
        <v>3018.3209200000001</v>
      </c>
      <c r="J129" s="727" t="s">
        <v>517</v>
      </c>
      <c r="K129" s="889" t="s">
        <v>601</v>
      </c>
      <c r="L129" s="239"/>
      <c r="M129" s="710">
        <f t="shared" si="2"/>
        <v>1</v>
      </c>
    </row>
    <row r="130" spans="1:13" ht="93" hidden="1" customHeight="1" x14ac:dyDescent="0.25">
      <c r="A130" s="766" t="s">
        <v>264</v>
      </c>
      <c r="B130" s="764" t="s">
        <v>45</v>
      </c>
      <c r="C130" s="237" t="s">
        <v>54</v>
      </c>
      <c r="D130" s="765"/>
      <c r="E130" s="765"/>
      <c r="F130" s="765"/>
      <c r="G130" s="765"/>
      <c r="H130" s="238"/>
      <c r="I130" s="231">
        <f>финансир!M133</f>
        <v>0</v>
      </c>
      <c r="J130" s="727"/>
      <c r="K130" s="890"/>
      <c r="L130" s="239"/>
      <c r="M130" s="710"/>
    </row>
    <row r="131" spans="1:13" s="707" customFormat="1" ht="273" customHeight="1" x14ac:dyDescent="0.25">
      <c r="A131" s="766" t="s">
        <v>264</v>
      </c>
      <c r="B131" s="764" t="s">
        <v>128</v>
      </c>
      <c r="C131" s="237" t="s">
        <v>645</v>
      </c>
      <c r="D131" s="765" t="s">
        <v>355</v>
      </c>
      <c r="E131" s="765" t="s">
        <v>358</v>
      </c>
      <c r="F131" s="765" t="s">
        <v>355</v>
      </c>
      <c r="G131" s="765" t="s">
        <v>358</v>
      </c>
      <c r="H131" s="238">
        <v>703.14400000000001</v>
      </c>
      <c r="I131" s="231">
        <f>финансир!M134</f>
        <v>703.14400000000001</v>
      </c>
      <c r="J131" s="727" t="s">
        <v>518</v>
      </c>
      <c r="K131" s="891" t="s">
        <v>602</v>
      </c>
      <c r="L131" s="709"/>
      <c r="M131" s="710">
        <f t="shared" si="2"/>
        <v>1</v>
      </c>
    </row>
    <row r="132" spans="1:13" s="707" customFormat="1" ht="141" customHeight="1" x14ac:dyDescent="0.25">
      <c r="A132" s="766" t="s">
        <v>265</v>
      </c>
      <c r="B132" s="764" t="s">
        <v>23</v>
      </c>
      <c r="C132" s="237" t="s">
        <v>645</v>
      </c>
      <c r="D132" s="765" t="s">
        <v>66</v>
      </c>
      <c r="E132" s="765" t="s">
        <v>66</v>
      </c>
      <c r="F132" s="765" t="s">
        <v>66</v>
      </c>
      <c r="G132" s="765" t="s">
        <v>66</v>
      </c>
      <c r="H132" s="238">
        <v>0</v>
      </c>
      <c r="I132" s="231">
        <f>финансир!M135</f>
        <v>0</v>
      </c>
      <c r="J132" s="731" t="s">
        <v>448</v>
      </c>
      <c r="K132" s="866" t="s">
        <v>422</v>
      </c>
      <c r="L132" s="355"/>
      <c r="M132" s="710" t="e">
        <f t="shared" si="2"/>
        <v>#DIV/0!</v>
      </c>
    </row>
    <row r="133" spans="1:13" s="707" customFormat="1" ht="96.75" customHeight="1" x14ac:dyDescent="0.25">
      <c r="A133" s="766" t="s">
        <v>266</v>
      </c>
      <c r="B133" s="764" t="s">
        <v>214</v>
      </c>
      <c r="C133" s="237" t="s">
        <v>645</v>
      </c>
      <c r="D133" s="765" t="s">
        <v>67</v>
      </c>
      <c r="E133" s="765" t="s">
        <v>67</v>
      </c>
      <c r="F133" s="765" t="s">
        <v>67</v>
      </c>
      <c r="G133" s="765" t="s">
        <v>67</v>
      </c>
      <c r="H133" s="238">
        <v>133</v>
      </c>
      <c r="I133" s="231">
        <f>финансир!M136</f>
        <v>132.9435</v>
      </c>
      <c r="J133" s="892" t="s">
        <v>519</v>
      </c>
      <c r="K133" s="892" t="s">
        <v>604</v>
      </c>
      <c r="L133" s="709"/>
      <c r="M133" s="710">
        <f t="shared" si="2"/>
        <v>0.99957518796992484</v>
      </c>
    </row>
    <row r="134" spans="1:13" ht="130.5" customHeight="1" x14ac:dyDescent="0.25">
      <c r="A134" s="766" t="s">
        <v>100</v>
      </c>
      <c r="B134" s="764" t="s">
        <v>384</v>
      </c>
      <c r="C134" s="237" t="s">
        <v>645</v>
      </c>
      <c r="D134" s="765" t="s">
        <v>355</v>
      </c>
      <c r="E134" s="765" t="s">
        <v>356</v>
      </c>
      <c r="F134" s="765" t="s">
        <v>355</v>
      </c>
      <c r="G134" s="765">
        <v>40500</v>
      </c>
      <c r="H134" s="238">
        <v>139341.70000000001</v>
      </c>
      <c r="I134" s="231">
        <f>финансир!L137</f>
        <v>137263.61791999999</v>
      </c>
      <c r="J134" s="878" t="s">
        <v>520</v>
      </c>
      <c r="K134" s="741" t="s">
        <v>603</v>
      </c>
      <c r="L134" s="337"/>
      <c r="M134" s="710">
        <f t="shared" si="2"/>
        <v>0.98508643083872216</v>
      </c>
    </row>
    <row r="135" spans="1:13" x14ac:dyDescent="0.25">
      <c r="A135" s="980" t="s">
        <v>341</v>
      </c>
      <c r="B135" s="980"/>
      <c r="C135" s="232"/>
      <c r="D135" s="233"/>
      <c r="E135" s="218"/>
      <c r="F135" s="220"/>
      <c r="G135" s="220"/>
      <c r="H135" s="220"/>
      <c r="I135" s="220"/>
      <c r="J135" s="215"/>
      <c r="K135" s="715"/>
      <c r="L135" s="203"/>
      <c r="M135" s="710" t="e">
        <f t="shared" ref="M135:M168" si="3">I135/H135</f>
        <v>#DIV/0!</v>
      </c>
    </row>
    <row r="136" spans="1:13" s="707" customFormat="1" ht="147" customHeight="1" x14ac:dyDescent="0.25">
      <c r="A136" s="337"/>
      <c r="B136" s="764" t="s">
        <v>342</v>
      </c>
      <c r="C136" s="237" t="s">
        <v>645</v>
      </c>
      <c r="D136" s="660"/>
      <c r="E136" s="219"/>
      <c r="F136" s="240"/>
      <c r="G136" s="240"/>
      <c r="H136" s="240"/>
      <c r="I136" s="240"/>
      <c r="J136" s="893">
        <f>'Целевые индикаторы '!E20</f>
        <v>0.55000000000000004</v>
      </c>
      <c r="K136" s="894">
        <f>'Целевые индикаторы '!F20</f>
        <v>0.42</v>
      </c>
      <c r="L136" s="767" t="str">
        <f>'Целевые индикаторы '!H20</f>
        <v>По состоянию на 01.01.2019 численность безработных граждан, зарегистрированных в государственных учреждениях службы занятости населения, составила 2689 человек. Уровень регистрируемой безработицы составил 0,42%</v>
      </c>
      <c r="M136" s="710" t="e">
        <v>#DIV/0!</v>
      </c>
    </row>
    <row r="137" spans="1:13" s="707" customFormat="1" ht="91.5" customHeight="1" x14ac:dyDescent="0.25">
      <c r="A137" s="337"/>
      <c r="B137" s="623" t="s">
        <v>420</v>
      </c>
      <c r="C137" s="237" t="s">
        <v>645</v>
      </c>
      <c r="D137" s="660"/>
      <c r="E137" s="219"/>
      <c r="F137" s="240"/>
      <c r="G137" s="240"/>
      <c r="H137" s="240"/>
      <c r="I137" s="240"/>
      <c r="J137" s="895">
        <f>'Целевые индикаторы '!E21</f>
        <v>219</v>
      </c>
      <c r="K137" s="895">
        <f>'Целевые индикаторы '!F21</f>
        <v>219</v>
      </c>
      <c r="L137" s="896" t="str">
        <f>'Целевые индикаторы '!H21</f>
        <v>По состоянию на 01.01.2019 года численность инвалидов составила 219 человек</v>
      </c>
      <c r="M137" s="710"/>
    </row>
    <row r="138" spans="1:13" s="707" customFormat="1" ht="51" customHeight="1" x14ac:dyDescent="0.25">
      <c r="A138" s="337"/>
      <c r="B138" s="764" t="s">
        <v>373</v>
      </c>
      <c r="C138" s="237" t="s">
        <v>645</v>
      </c>
      <c r="D138" s="660"/>
      <c r="E138" s="219"/>
      <c r="F138" s="241"/>
      <c r="G138" s="241"/>
      <c r="H138" s="241"/>
      <c r="I138" s="241"/>
      <c r="J138" s="897">
        <f>'Целевые индикаторы '!E23</f>
        <v>12300</v>
      </c>
      <c r="K138" s="898">
        <f>'Целевые индикаторы '!F23</f>
        <v>12300</v>
      </c>
      <c r="L138" s="764" t="str">
        <f>'Целевые индикаторы '!H23</f>
        <v>Количество работников прошедших обучение за  2018 год составило 12300 человек</v>
      </c>
      <c r="M138" s="710" t="e">
        <v>#DIV/0!</v>
      </c>
    </row>
    <row r="139" spans="1:13" s="707" customFormat="1" ht="56.25" customHeight="1" x14ac:dyDescent="0.25">
      <c r="A139" s="337"/>
      <c r="B139" s="764" t="s">
        <v>55</v>
      </c>
      <c r="C139" s="237" t="s">
        <v>645</v>
      </c>
      <c r="D139" s="660"/>
      <c r="E139" s="219"/>
      <c r="F139" s="240"/>
      <c r="G139" s="240"/>
      <c r="H139" s="240"/>
      <c r="I139" s="240"/>
      <c r="J139" s="899">
        <f>'Целевые индикаторы '!E22</f>
        <v>76124</v>
      </c>
      <c r="K139" s="895">
        <f>'Целевые индикаторы '!F22</f>
        <v>97471</v>
      </c>
      <c r="L139" s="900" t="str">
        <f>'Целевые индикаторы '!H22</f>
        <v xml:space="preserve">Количество получателей государственных услуг в сфере занятости за 2018 год составило  97471 человек. </v>
      </c>
      <c r="M139" s="710" t="e">
        <v>#DIV/0!</v>
      </c>
    </row>
    <row r="140" spans="1:13" s="707" customFormat="1" ht="231" customHeight="1" x14ac:dyDescent="0.25">
      <c r="A140" s="337"/>
      <c r="B140" s="764" t="s">
        <v>56</v>
      </c>
      <c r="C140" s="237" t="s">
        <v>645</v>
      </c>
      <c r="D140" s="660"/>
      <c r="E140" s="219"/>
      <c r="F140" s="240"/>
      <c r="G140" s="240"/>
      <c r="H140" s="240"/>
      <c r="I140" s="240"/>
      <c r="J140" s="901">
        <f>'Целевые индикаторы '!E24</f>
        <v>502</v>
      </c>
      <c r="K140" s="901">
        <f>'Целевые индикаторы '!F24</f>
        <v>231</v>
      </c>
      <c r="L140" s="767" t="str">
        <f>'Целевые индикаторы '!H24</f>
        <v>За  2018 год численность пострадавших в результате несчастных случаев на производстве составила 231 человек, что в 2,2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v>
      </c>
      <c r="M140" s="710" t="e">
        <v>#DIV/0!</v>
      </c>
    </row>
    <row r="141" spans="1:13" s="707" customFormat="1" ht="57" customHeight="1" x14ac:dyDescent="0.25">
      <c r="A141" s="337"/>
      <c r="B141" s="764" t="s">
        <v>57</v>
      </c>
      <c r="C141" s="237" t="s">
        <v>645</v>
      </c>
      <c r="D141" s="660"/>
      <c r="E141" s="219"/>
      <c r="F141" s="240"/>
      <c r="G141" s="240"/>
      <c r="H141" s="240"/>
      <c r="I141" s="240"/>
      <c r="J141" s="897">
        <f>'Целевые индикаторы '!E25</f>
        <v>22000</v>
      </c>
      <c r="K141" s="901">
        <f>'Целевые индикаторы '!F25</f>
        <v>36985</v>
      </c>
      <c r="L141" s="731" t="str">
        <f>'Целевые индикаторы '!H25</f>
        <v xml:space="preserve">За  2018 год специальная оценка условий труда проведена на 36985  рабочих местах. </v>
      </c>
      <c r="M141" s="710" t="e">
        <v>#DIV/0!</v>
      </c>
    </row>
    <row r="142" spans="1:13" s="707" customFormat="1" ht="46.5" customHeight="1" x14ac:dyDescent="0.25">
      <c r="A142" s="337"/>
      <c r="B142" s="764" t="s">
        <v>366</v>
      </c>
      <c r="C142" s="237" t="s">
        <v>645</v>
      </c>
      <c r="D142" s="660"/>
      <c r="E142" s="219"/>
      <c r="F142" s="240"/>
      <c r="G142" s="240"/>
      <c r="H142" s="240"/>
      <c r="I142" s="240"/>
      <c r="J142" s="238">
        <f>'Целевые индикаторы '!E26</f>
        <v>44.9</v>
      </c>
      <c r="K142" s="994" t="s">
        <v>58</v>
      </c>
      <c r="L142" s="994"/>
      <c r="M142" s="710" t="e">
        <v>#DIV/0!</v>
      </c>
    </row>
    <row r="143" spans="1:13" s="707" customFormat="1" ht="48" customHeight="1" x14ac:dyDescent="0.25">
      <c r="A143" s="337"/>
      <c r="B143" s="764" t="s">
        <v>367</v>
      </c>
      <c r="C143" s="237" t="s">
        <v>645</v>
      </c>
      <c r="D143" s="233"/>
      <c r="E143" s="219"/>
      <c r="F143" s="241"/>
      <c r="G143" s="241"/>
      <c r="H143" s="241"/>
      <c r="I143" s="241"/>
      <c r="J143" s="238">
        <f>'Целевые индикаторы '!E27</f>
        <v>35.9</v>
      </c>
      <c r="K143" s="994"/>
      <c r="L143" s="994"/>
      <c r="M143" s="710" t="e">
        <f t="shared" si="3"/>
        <v>#DIV/0!</v>
      </c>
    </row>
    <row r="144" spans="1:13" s="707" customFormat="1" ht="93" hidden="1" customHeight="1" x14ac:dyDescent="0.25">
      <c r="A144" s="337"/>
      <c r="B144" s="242" t="s">
        <v>2</v>
      </c>
      <c r="C144" s="237" t="s">
        <v>54</v>
      </c>
      <c r="D144" s="233"/>
      <c r="E144" s="219"/>
      <c r="F144" s="241"/>
      <c r="G144" s="241"/>
      <c r="H144" s="241"/>
      <c r="I144" s="241"/>
      <c r="J144" s="728" t="e">
        <f>'Целевые индикаторы '!#REF!</f>
        <v>#REF!</v>
      </c>
      <c r="K144" s="728" t="e">
        <f>'Целевые индикаторы '!#REF!</f>
        <v>#REF!</v>
      </c>
      <c r="L144" s="728" t="e">
        <f>'Целевые индикаторы '!#REF!</f>
        <v>#REF!</v>
      </c>
      <c r="M144" s="710"/>
    </row>
    <row r="145" spans="1:13" s="707" customFormat="1" ht="57.75" customHeight="1" x14ac:dyDescent="0.25">
      <c r="A145" s="243" t="s">
        <v>269</v>
      </c>
      <c r="B145" s="244" t="s">
        <v>250</v>
      </c>
      <c r="C145" s="725"/>
      <c r="D145" s="198"/>
      <c r="E145" s="198"/>
      <c r="F145" s="198"/>
      <c r="G145" s="198"/>
      <c r="H145" s="245">
        <f>H146</f>
        <v>2671.4</v>
      </c>
      <c r="I145" s="245">
        <f>I146</f>
        <v>2670.6967</v>
      </c>
      <c r="J145" s="246"/>
      <c r="K145" s="734"/>
      <c r="L145" s="709"/>
      <c r="M145" s="710">
        <f t="shared" si="3"/>
        <v>0.99973672980459682</v>
      </c>
    </row>
    <row r="146" spans="1:13" ht="57.75" customHeight="1" x14ac:dyDescent="0.25">
      <c r="A146" s="343" t="s">
        <v>152</v>
      </c>
      <c r="B146" s="351" t="s">
        <v>216</v>
      </c>
      <c r="C146" s="725"/>
      <c r="D146" s="198"/>
      <c r="E146" s="198"/>
      <c r="F146" s="198"/>
      <c r="G146" s="198"/>
      <c r="H146" s="245">
        <f>H147+H148+H149</f>
        <v>2671.4</v>
      </c>
      <c r="I146" s="245">
        <f>I147+I148+I149</f>
        <v>2670.6967</v>
      </c>
      <c r="J146" s="247"/>
      <c r="K146" s="734"/>
      <c r="L146" s="709"/>
      <c r="M146" s="710">
        <f t="shared" si="3"/>
        <v>0.99973672980459682</v>
      </c>
    </row>
    <row r="147" spans="1:13" ht="132.75" customHeight="1" x14ac:dyDescent="0.25">
      <c r="A147" s="248" t="s">
        <v>262</v>
      </c>
      <c r="B147" s="764" t="s">
        <v>217</v>
      </c>
      <c r="C147" s="237" t="s">
        <v>645</v>
      </c>
      <c r="D147" s="765" t="s">
        <v>357</v>
      </c>
      <c r="E147" s="765" t="s">
        <v>356</v>
      </c>
      <c r="F147" s="765" t="s">
        <v>357</v>
      </c>
      <c r="G147" s="765" t="s">
        <v>356</v>
      </c>
      <c r="H147" s="238">
        <v>480.9</v>
      </c>
      <c r="I147" s="231">
        <f>финансир!M144</f>
        <v>480.77339999999998</v>
      </c>
      <c r="J147" s="902" t="s">
        <v>521</v>
      </c>
      <c r="K147" s="889" t="s">
        <v>605</v>
      </c>
      <c r="L147" s="249"/>
      <c r="M147" s="710">
        <f t="shared" si="3"/>
        <v>0.99973674360573928</v>
      </c>
    </row>
    <row r="148" spans="1:13" ht="57" customHeight="1" x14ac:dyDescent="0.25">
      <c r="A148" s="248" t="s">
        <v>263</v>
      </c>
      <c r="B148" s="767" t="s">
        <v>114</v>
      </c>
      <c r="C148" s="237" t="s">
        <v>645</v>
      </c>
      <c r="D148" s="765" t="s">
        <v>357</v>
      </c>
      <c r="E148" s="765" t="s">
        <v>358</v>
      </c>
      <c r="F148" s="765" t="s">
        <v>357</v>
      </c>
      <c r="G148" s="765" t="s">
        <v>358</v>
      </c>
      <c r="H148" s="238">
        <v>0</v>
      </c>
      <c r="I148" s="231">
        <f>финансир!M145</f>
        <v>0</v>
      </c>
      <c r="J148" s="727" t="s">
        <v>448</v>
      </c>
      <c r="K148" s="727" t="s">
        <v>448</v>
      </c>
      <c r="L148" s="355"/>
      <c r="M148" s="710" t="e">
        <f t="shared" si="3"/>
        <v>#DIV/0!</v>
      </c>
    </row>
    <row r="149" spans="1:13" ht="175.5" customHeight="1" x14ac:dyDescent="0.25">
      <c r="A149" s="248" t="s">
        <v>264</v>
      </c>
      <c r="B149" s="764" t="s">
        <v>69</v>
      </c>
      <c r="C149" s="237" t="s">
        <v>645</v>
      </c>
      <c r="D149" s="765" t="s">
        <v>357</v>
      </c>
      <c r="E149" s="765" t="s">
        <v>356</v>
      </c>
      <c r="F149" s="765" t="s">
        <v>357</v>
      </c>
      <c r="G149" s="765" t="s">
        <v>356</v>
      </c>
      <c r="H149" s="238">
        <v>2190.5</v>
      </c>
      <c r="I149" s="231">
        <f>финансир!L146</f>
        <v>2189.9232999999999</v>
      </c>
      <c r="J149" s="902" t="s">
        <v>521</v>
      </c>
      <c r="K149" s="889" t="s">
        <v>606</v>
      </c>
      <c r="L149" s="249"/>
      <c r="M149" s="710">
        <f t="shared" si="3"/>
        <v>0.99973672677470893</v>
      </c>
    </row>
    <row r="150" spans="1:13" x14ac:dyDescent="0.25">
      <c r="A150" s="980" t="s">
        <v>343</v>
      </c>
      <c r="B150" s="980"/>
      <c r="C150" s="725"/>
      <c r="D150" s="233"/>
      <c r="E150" s="661"/>
      <c r="F150" s="726"/>
      <c r="G150" s="726"/>
      <c r="H150" s="282"/>
      <c r="I150" s="726"/>
      <c r="J150" s="729"/>
      <c r="K150" s="713"/>
      <c r="L150" s="250"/>
      <c r="M150" s="710" t="e">
        <f t="shared" si="3"/>
        <v>#DIV/0!</v>
      </c>
    </row>
    <row r="151" spans="1:13" ht="74.25" customHeight="1" x14ac:dyDescent="0.25">
      <c r="A151" s="337"/>
      <c r="B151" s="764" t="s">
        <v>347</v>
      </c>
      <c r="C151" s="237" t="s">
        <v>645</v>
      </c>
      <c r="D151" s="233"/>
      <c r="E151" s="765"/>
      <c r="F151" s="240"/>
      <c r="G151" s="240"/>
      <c r="H151" s="240"/>
      <c r="I151" s="240"/>
      <c r="J151" s="899">
        <f>'Целевые индикаторы '!E29</f>
        <v>750</v>
      </c>
      <c r="K151" s="901">
        <f>'Целевые индикаторы '!F29</f>
        <v>899</v>
      </c>
      <c r="L151" s="903" t="str">
        <f>'Целевые индикаторы '!H29</f>
        <v>Показатель выполнен</v>
      </c>
      <c r="M151" s="710" t="e">
        <f t="shared" si="3"/>
        <v>#DIV/0!</v>
      </c>
    </row>
    <row r="152" spans="1:13" ht="51" hidden="1" customHeight="1" x14ac:dyDescent="0.25">
      <c r="A152" s="337"/>
      <c r="B152" s="764" t="s">
        <v>86</v>
      </c>
      <c r="C152" s="237" t="s">
        <v>387</v>
      </c>
      <c r="D152" s="233"/>
      <c r="E152" s="765"/>
      <c r="F152" s="251"/>
      <c r="G152" s="251"/>
      <c r="H152" s="251"/>
      <c r="I152" s="251"/>
      <c r="J152" s="904">
        <v>0</v>
      </c>
      <c r="K152" s="905"/>
      <c r="L152" s="906"/>
      <c r="M152" s="710" t="e">
        <f t="shared" si="3"/>
        <v>#DIV/0!</v>
      </c>
    </row>
    <row r="153" spans="1:13" ht="63" customHeight="1" x14ac:dyDescent="0.25">
      <c r="A153" s="337"/>
      <c r="B153" s="764" t="s">
        <v>14</v>
      </c>
      <c r="C153" s="237" t="s">
        <v>645</v>
      </c>
      <c r="D153" s="233"/>
      <c r="E153" s="765"/>
      <c r="F153" s="251"/>
      <c r="G153" s="251"/>
      <c r="H153" s="251"/>
      <c r="I153" s="251"/>
      <c r="J153" s="893">
        <f>'Целевые индикаторы '!E30</f>
        <v>60</v>
      </c>
      <c r="K153" s="907">
        <f>'Целевые индикаторы '!F30</f>
        <v>54.6</v>
      </c>
      <c r="L153" s="731" t="str">
        <f>'Целевые индикаторы '!H30</f>
        <v>Многие участники программы являются гражданами в возрасте старше 40 лет.</v>
      </c>
      <c r="M153" s="710" t="e">
        <f t="shared" si="3"/>
        <v>#DIV/0!</v>
      </c>
    </row>
    <row r="154" spans="1:13" ht="61.5" customHeight="1" x14ac:dyDescent="0.25">
      <c r="A154" s="337"/>
      <c r="B154" s="764" t="s">
        <v>15</v>
      </c>
      <c r="C154" s="237" t="s">
        <v>645</v>
      </c>
      <c r="D154" s="233"/>
      <c r="E154" s="765"/>
      <c r="F154" s="251"/>
      <c r="G154" s="251"/>
      <c r="H154" s="251"/>
      <c r="I154" s="251"/>
      <c r="J154" s="893">
        <f>'Целевые индикаторы '!E31</f>
        <v>75</v>
      </c>
      <c r="K154" s="651">
        <f>'Целевые индикаторы '!F31</f>
        <v>56.2</v>
      </c>
      <c r="L154" s="731" t="str">
        <f>'Целевые индикаторы '!H31</f>
        <v>Многие участники программы являются гражданами в возрасте старше 40 лет.</v>
      </c>
      <c r="M154" s="710"/>
    </row>
    <row r="155" spans="1:13" ht="43.5" x14ac:dyDescent="0.25">
      <c r="A155" s="252" t="s">
        <v>134</v>
      </c>
      <c r="B155" s="253" t="s">
        <v>218</v>
      </c>
      <c r="C155" s="254"/>
      <c r="D155" s="255"/>
      <c r="E155" s="255"/>
      <c r="F155" s="255"/>
      <c r="G155" s="255"/>
      <c r="H155" s="738">
        <f>H156+H165</f>
        <v>2470789.8658699999</v>
      </c>
      <c r="I155" s="245">
        <f>I156+I165</f>
        <v>2464309.56231</v>
      </c>
      <c r="J155" s="256">
        <f>I155/H155*100</f>
        <v>99.737723403778077</v>
      </c>
      <c r="K155" s="729"/>
      <c r="L155" s="255"/>
      <c r="M155" s="710">
        <f t="shared" si="3"/>
        <v>0.99737723403778078</v>
      </c>
    </row>
    <row r="156" spans="1:13" ht="38.25" x14ac:dyDescent="0.25">
      <c r="A156" s="759" t="s">
        <v>190</v>
      </c>
      <c r="B156" s="356" t="s">
        <v>219</v>
      </c>
      <c r="C156" s="254"/>
      <c r="D156" s="255"/>
      <c r="E156" s="255"/>
      <c r="F156" s="255"/>
      <c r="G156" s="255"/>
      <c r="H156" s="738">
        <f>H157+H158+H159+H163+H164</f>
        <v>2468287.56587</v>
      </c>
      <c r="I156" s="245">
        <f>I157+I158+I159+I163+I164</f>
        <v>2461812.16231</v>
      </c>
      <c r="J156" s="256"/>
      <c r="K156" s="729"/>
      <c r="L156" s="255"/>
      <c r="M156" s="710">
        <f t="shared" si="3"/>
        <v>0.99737656031268884</v>
      </c>
    </row>
    <row r="157" spans="1:13" ht="123" customHeight="1" x14ac:dyDescent="0.25">
      <c r="A157" s="996" t="s">
        <v>262</v>
      </c>
      <c r="B157" s="997" t="s">
        <v>346</v>
      </c>
      <c r="C157" s="708" t="s">
        <v>418</v>
      </c>
      <c r="D157" s="765" t="s">
        <v>355</v>
      </c>
      <c r="E157" s="765" t="s">
        <v>356</v>
      </c>
      <c r="F157" s="765" t="s">
        <v>355</v>
      </c>
      <c r="G157" s="765" t="s">
        <v>356</v>
      </c>
      <c r="H157" s="908">
        <v>149581.39668000001</v>
      </c>
      <c r="I157" s="231">
        <f>финансир!M151</f>
        <v>149101</v>
      </c>
      <c r="J157" s="990" t="s">
        <v>627</v>
      </c>
      <c r="K157" s="731" t="s">
        <v>626</v>
      </c>
      <c r="L157" s="989"/>
      <c r="M157" s="710">
        <f t="shared" si="3"/>
        <v>0.99678839287062071</v>
      </c>
    </row>
    <row r="158" spans="1:13" ht="63" customHeight="1" x14ac:dyDescent="0.25">
      <c r="A158" s="996"/>
      <c r="B158" s="997"/>
      <c r="C158" s="237" t="s">
        <v>645</v>
      </c>
      <c r="D158" s="765"/>
      <c r="E158" s="765"/>
      <c r="F158" s="765"/>
      <c r="G158" s="765"/>
      <c r="H158" s="909">
        <v>22706.37084</v>
      </c>
      <c r="I158" s="231">
        <f>финансир!M152</f>
        <v>22650.445680000001</v>
      </c>
      <c r="J158" s="990"/>
      <c r="K158" s="731" t="s">
        <v>625</v>
      </c>
      <c r="L158" s="989"/>
      <c r="M158" s="710"/>
    </row>
    <row r="159" spans="1:13" ht="31.5" customHeight="1" x14ac:dyDescent="0.25">
      <c r="A159" s="769" t="s">
        <v>263</v>
      </c>
      <c r="B159" s="770" t="s">
        <v>59</v>
      </c>
      <c r="C159" s="237"/>
      <c r="D159" s="765"/>
      <c r="E159" s="765"/>
      <c r="F159" s="765"/>
      <c r="G159" s="765"/>
      <c r="H159" s="737">
        <f>H160+H161+H162</f>
        <v>2265288.5983499996</v>
      </c>
      <c r="I159" s="257">
        <f>I160+I161+I162</f>
        <v>2259440.1166300001</v>
      </c>
      <c r="J159" s="733" t="s">
        <v>193</v>
      </c>
      <c r="K159" s="733" t="s">
        <v>193</v>
      </c>
      <c r="L159" s="765"/>
      <c r="M159" s="710"/>
    </row>
    <row r="160" spans="1:13" ht="121.5" customHeight="1" x14ac:dyDescent="0.25">
      <c r="A160" s="993" t="s">
        <v>205</v>
      </c>
      <c r="B160" s="987" t="s">
        <v>60</v>
      </c>
      <c r="C160" s="708" t="s">
        <v>418</v>
      </c>
      <c r="D160" s="765" t="s">
        <v>355</v>
      </c>
      <c r="E160" s="765" t="s">
        <v>356</v>
      </c>
      <c r="F160" s="765" t="s">
        <v>355</v>
      </c>
      <c r="G160" s="765" t="s">
        <v>356</v>
      </c>
      <c r="H160" s="257">
        <v>2067583.8769199997</v>
      </c>
      <c r="I160" s="231">
        <f>финансир!M154</f>
        <v>2064280.1</v>
      </c>
      <c r="J160" s="259" t="s">
        <v>195</v>
      </c>
      <c r="K160" s="731" t="s">
        <v>621</v>
      </c>
      <c r="L160" s="337"/>
      <c r="M160" s="710">
        <f t="shared" si="3"/>
        <v>0.99840210742747659</v>
      </c>
    </row>
    <row r="161" spans="1:13" ht="250.5" customHeight="1" x14ac:dyDescent="0.25">
      <c r="A161" s="993"/>
      <c r="B161" s="987"/>
      <c r="C161" s="235" t="s">
        <v>386</v>
      </c>
      <c r="D161" s="765" t="s">
        <v>356</v>
      </c>
      <c r="E161" s="765" t="s">
        <v>356</v>
      </c>
      <c r="F161" s="765" t="s">
        <v>356</v>
      </c>
      <c r="G161" s="765" t="s">
        <v>356</v>
      </c>
      <c r="H161" s="257">
        <v>38833.980000000003</v>
      </c>
      <c r="I161" s="231">
        <f>финансир!M155</f>
        <v>37647.792299999994</v>
      </c>
      <c r="J161" s="259" t="s">
        <v>522</v>
      </c>
      <c r="K161" s="716" t="s">
        <v>629</v>
      </c>
      <c r="L161" s="260"/>
      <c r="M161" s="656"/>
    </row>
    <row r="162" spans="1:13" ht="59.25" customHeight="1" x14ac:dyDescent="0.25">
      <c r="A162" s="662" t="s">
        <v>62</v>
      </c>
      <c r="B162" s="764" t="s">
        <v>61</v>
      </c>
      <c r="C162" s="237" t="s">
        <v>645</v>
      </c>
      <c r="D162" s="765" t="s">
        <v>355</v>
      </c>
      <c r="E162" s="765" t="s">
        <v>356</v>
      </c>
      <c r="F162" s="765" t="s">
        <v>355</v>
      </c>
      <c r="G162" s="765" t="s">
        <v>356</v>
      </c>
      <c r="H162" s="908">
        <v>158870.74142999999</v>
      </c>
      <c r="I162" s="231">
        <f>финансир!M156</f>
        <v>157512.22433</v>
      </c>
      <c r="J162" s="259" t="s">
        <v>195</v>
      </c>
      <c r="K162" s="731" t="s">
        <v>622</v>
      </c>
      <c r="L162" s="337"/>
      <c r="M162" s="710"/>
    </row>
    <row r="163" spans="1:13" ht="154.5" customHeight="1" x14ac:dyDescent="0.25">
      <c r="A163" s="212" t="s">
        <v>264</v>
      </c>
      <c r="B163" s="213" t="s">
        <v>63</v>
      </c>
      <c r="C163" s="786" t="s">
        <v>643</v>
      </c>
      <c r="D163" s="765" t="s">
        <v>357</v>
      </c>
      <c r="E163" s="765" t="s">
        <v>357</v>
      </c>
      <c r="F163" s="765" t="s">
        <v>357</v>
      </c>
      <c r="G163" s="765" t="s">
        <v>357</v>
      </c>
      <c r="H163" s="257">
        <v>28051.5</v>
      </c>
      <c r="I163" s="231">
        <f>финансир!M157</f>
        <v>27985.200000000001</v>
      </c>
      <c r="J163" s="652" t="s">
        <v>523</v>
      </c>
      <c r="K163" s="731" t="s">
        <v>623</v>
      </c>
      <c r="L163" s="709"/>
      <c r="M163" s="710">
        <f t="shared" si="3"/>
        <v>0.99763649002727128</v>
      </c>
    </row>
    <row r="164" spans="1:13" ht="147.75" customHeight="1" x14ac:dyDescent="0.25">
      <c r="A164" s="212" t="s">
        <v>265</v>
      </c>
      <c r="B164" s="213" t="s">
        <v>11</v>
      </c>
      <c r="C164" s="708" t="s">
        <v>418</v>
      </c>
      <c r="D164" s="765" t="s">
        <v>355</v>
      </c>
      <c r="E164" s="765" t="s">
        <v>356</v>
      </c>
      <c r="F164" s="765" t="s">
        <v>355</v>
      </c>
      <c r="G164" s="765" t="s">
        <v>356</v>
      </c>
      <c r="H164" s="257">
        <v>2659.7</v>
      </c>
      <c r="I164" s="231">
        <f>финансир!M158</f>
        <v>2635.4</v>
      </c>
      <c r="J164" s="731" t="s">
        <v>24</v>
      </c>
      <c r="K164" s="731" t="s">
        <v>624</v>
      </c>
      <c r="L164" s="709"/>
      <c r="M164" s="710">
        <f t="shared" si="3"/>
        <v>0.9908636312366057</v>
      </c>
    </row>
    <row r="165" spans="1:13" ht="43.5" customHeight="1" x14ac:dyDescent="0.25">
      <c r="A165" s="173" t="s">
        <v>187</v>
      </c>
      <c r="B165" s="174" t="s">
        <v>221</v>
      </c>
      <c r="C165" s="261"/>
      <c r="D165" s="262"/>
      <c r="E165" s="262"/>
      <c r="F165" s="709"/>
      <c r="G165" s="709"/>
      <c r="H165" s="257">
        <f>H166</f>
        <v>2502.3000000000002</v>
      </c>
      <c r="I165" s="257">
        <f>I166</f>
        <v>2497.4</v>
      </c>
      <c r="J165" s="259"/>
      <c r="K165" s="712"/>
      <c r="L165" s="709"/>
      <c r="M165" s="710">
        <f t="shared" si="3"/>
        <v>0.99804180154258082</v>
      </c>
    </row>
    <row r="166" spans="1:13" ht="137.25" customHeight="1" x14ac:dyDescent="0.25">
      <c r="A166" s="769"/>
      <c r="B166" s="662" t="s">
        <v>222</v>
      </c>
      <c r="C166" s="786" t="s">
        <v>644</v>
      </c>
      <c r="D166" s="765" t="s">
        <v>357</v>
      </c>
      <c r="E166" s="765" t="s">
        <v>356</v>
      </c>
      <c r="F166" s="765" t="s">
        <v>357</v>
      </c>
      <c r="G166" s="765" t="s">
        <v>356</v>
      </c>
      <c r="H166" s="257">
        <v>2502.3000000000002</v>
      </c>
      <c r="I166" s="231">
        <f>финансир!M160</f>
        <v>2497.4</v>
      </c>
      <c r="J166" s="259" t="s">
        <v>524</v>
      </c>
      <c r="K166" s="727" t="s">
        <v>630</v>
      </c>
      <c r="L166" s="764"/>
      <c r="M166" s="710"/>
    </row>
    <row r="167" spans="1:13" x14ac:dyDescent="0.25">
      <c r="A167" s="980" t="s">
        <v>344</v>
      </c>
      <c r="B167" s="980"/>
      <c r="C167" s="765"/>
      <c r="D167" s="263"/>
      <c r="E167" s="661"/>
      <c r="F167" s="726"/>
      <c r="G167" s="726"/>
      <c r="H167" s="282"/>
      <c r="I167" s="726"/>
      <c r="J167" s="663"/>
      <c r="K167" s="726"/>
      <c r="L167" s="726"/>
      <c r="M167" s="710" t="e">
        <f t="shared" si="3"/>
        <v>#DIV/0!</v>
      </c>
    </row>
    <row r="168" spans="1:13" ht="92.25" hidden="1" customHeight="1" x14ac:dyDescent="0.25">
      <c r="A168" s="337"/>
      <c r="B168" s="764" t="s">
        <v>345</v>
      </c>
      <c r="C168" s="235" t="s">
        <v>388</v>
      </c>
      <c r="D168" s="263"/>
      <c r="E168" s="219"/>
      <c r="F168" s="264"/>
      <c r="G168" s="264"/>
      <c r="H168" s="282"/>
      <c r="I168" s="264"/>
      <c r="J168" s="265" t="e">
        <f>'Целевые индикаторы '!#REF!</f>
        <v>#REF!</v>
      </c>
      <c r="K168" s="717" t="e">
        <f>'Целевые индикаторы '!#REF!</f>
        <v>#REF!</v>
      </c>
      <c r="L168" s="728" t="e">
        <f>'Целевые индикаторы '!#REF!</f>
        <v>#REF!</v>
      </c>
      <c r="M168" s="710" t="e">
        <f t="shared" si="3"/>
        <v>#DIV/0!</v>
      </c>
    </row>
    <row r="169" spans="1:13" ht="79.5" customHeight="1" x14ac:dyDescent="0.25">
      <c r="A169" s="337"/>
      <c r="B169" s="767" t="str">
        <f>'Целевые индикаторы '!C34</f>
        <v>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v>
      </c>
      <c r="C169" s="235"/>
      <c r="D169" s="263"/>
      <c r="E169" s="219"/>
      <c r="F169" s="264"/>
      <c r="G169" s="264"/>
      <c r="H169" s="282"/>
      <c r="I169" s="264"/>
      <c r="J169" s="651">
        <f>'Целевые индикаторы '!E34</f>
        <v>99</v>
      </c>
      <c r="K169" s="651">
        <f>'Целевые индикаторы '!F34</f>
        <v>100</v>
      </c>
      <c r="L169" s="336" t="str">
        <f>'Целевые индикаторы '!H34</f>
        <v>За 2018 год значение целевого индикатора перевыполнено</v>
      </c>
      <c r="M169" s="710"/>
    </row>
    <row r="170" spans="1:13" ht="122.25" customHeight="1" x14ac:dyDescent="0.25">
      <c r="A170" s="337"/>
      <c r="B170" s="764" t="s">
        <v>368</v>
      </c>
      <c r="C170" s="708" t="s">
        <v>418</v>
      </c>
      <c r="D170" s="263"/>
      <c r="E170" s="219"/>
      <c r="F170" s="264"/>
      <c r="G170" s="264"/>
      <c r="H170" s="282"/>
      <c r="I170" s="264"/>
      <c r="J170" s="859">
        <f>'Целевые индикаторы '!E35</f>
        <v>42.91</v>
      </c>
      <c r="K170" s="860">
        <f>'Целевые индикаторы '!F35</f>
        <v>42.91</v>
      </c>
      <c r="L170" s="336" t="str">
        <f>'Целевые индикаторы '!H35</f>
        <v>За 2018 год значение целевого индикатора выполнено</v>
      </c>
      <c r="M170" s="216"/>
    </row>
    <row r="171" spans="1:13" ht="120.75" customHeight="1" x14ac:dyDescent="0.25">
      <c r="A171" s="337"/>
      <c r="B171" s="764" t="s">
        <v>369</v>
      </c>
      <c r="C171" s="708" t="s">
        <v>418</v>
      </c>
      <c r="D171" s="263"/>
      <c r="E171" s="219"/>
      <c r="F171" s="264"/>
      <c r="G171" s="264"/>
      <c r="H171" s="282"/>
      <c r="I171" s="264"/>
      <c r="J171" s="860">
        <f>'Целевые индикаторы '!E36</f>
        <v>0.114</v>
      </c>
      <c r="K171" s="860">
        <f>'Целевые индикаторы '!F36</f>
        <v>0.114</v>
      </c>
      <c r="L171" s="336" t="str">
        <f>'Целевые индикаторы '!H36</f>
        <v>За 2018 год значение целевого индикатора выполнено</v>
      </c>
      <c r="M171" s="216"/>
    </row>
    <row r="172" spans="1:13" ht="122.25" customHeight="1" x14ac:dyDescent="0.25">
      <c r="A172" s="337"/>
      <c r="B172" s="764" t="s">
        <v>370</v>
      </c>
      <c r="C172" s="708" t="s">
        <v>418</v>
      </c>
      <c r="D172" s="263"/>
      <c r="E172" s="219"/>
      <c r="F172" s="264"/>
      <c r="G172" s="264"/>
      <c r="H172" s="282"/>
      <c r="I172" s="264"/>
      <c r="J172" s="859">
        <f>'Целевые индикаторы '!E37</f>
        <v>9.15</v>
      </c>
      <c r="K172" s="860">
        <f>'Целевые индикаторы '!F37</f>
        <v>9.15</v>
      </c>
      <c r="L172" s="336" t="str">
        <f>'Целевые индикаторы '!H37</f>
        <v>За 2018 год значение целевого индикатора выполнено</v>
      </c>
      <c r="M172" s="216"/>
    </row>
    <row r="173" spans="1:13" ht="124.5" customHeight="1" x14ac:dyDescent="0.25">
      <c r="A173" s="337"/>
      <c r="B173" s="764" t="s">
        <v>371</v>
      </c>
      <c r="C173" s="708" t="s">
        <v>418</v>
      </c>
      <c r="D173" s="263"/>
      <c r="E173" s="219"/>
      <c r="F173" s="264"/>
      <c r="G173" s="264"/>
      <c r="H173" s="282"/>
      <c r="I173" s="264"/>
      <c r="J173" s="860">
        <f>'Целевые индикаторы '!E38</f>
        <v>0.82899999999999996</v>
      </c>
      <c r="K173" s="860">
        <f>'Целевые индикаторы '!F38</f>
        <v>0.82899999999999996</v>
      </c>
      <c r="L173" s="336" t="str">
        <f>'Целевые индикаторы '!H38</f>
        <v>За 2018 год значение целевого индикатора выполнено</v>
      </c>
      <c r="M173" s="216"/>
    </row>
    <row r="174" spans="1:13" x14ac:dyDescent="0.25">
      <c r="A174" s="266"/>
      <c r="B174" s="770" t="s">
        <v>140</v>
      </c>
      <c r="C174" s="261"/>
      <c r="D174" s="709"/>
      <c r="E174" s="709"/>
      <c r="F174" s="709"/>
      <c r="G174" s="709"/>
      <c r="H174" s="910">
        <f>H155+H126+H100+H70+H6+H145</f>
        <v>11757177.671440002</v>
      </c>
      <c r="I174" s="267">
        <f>I155+I126+I100+I70+I6+I145</f>
        <v>11669902.147530001</v>
      </c>
      <c r="J174" s="768"/>
      <c r="K174" s="768"/>
      <c r="L174" s="709"/>
      <c r="M174" s="710">
        <f>I174/H174</f>
        <v>0.99257683039680467</v>
      </c>
    </row>
    <row r="175" spans="1:13" x14ac:dyDescent="0.25">
      <c r="H175" s="283">
        <f>H174-3154596.9</f>
        <v>8602580.7714400012</v>
      </c>
      <c r="I175" s="268">
        <f>I174/H174*100</f>
        <v>99.257683039680472</v>
      </c>
    </row>
    <row r="176" spans="1:13" x14ac:dyDescent="0.25">
      <c r="H176" s="284"/>
      <c r="I176" s="181"/>
    </row>
    <row r="177" spans="8:8" x14ac:dyDescent="0.25">
      <c r="H177" s="283"/>
    </row>
    <row r="178" spans="8:8" x14ac:dyDescent="0.25">
      <c r="H178" s="283"/>
    </row>
  </sheetData>
  <mergeCells count="29">
    <mergeCell ref="A167:B167"/>
    <mergeCell ref="A122:B122"/>
    <mergeCell ref="A135:B135"/>
    <mergeCell ref="A150:B150"/>
    <mergeCell ref="A157:A158"/>
    <mergeCell ref="B157:B158"/>
    <mergeCell ref="L157:L158"/>
    <mergeCell ref="J157:J158"/>
    <mergeCell ref="A103:A104"/>
    <mergeCell ref="B160:B161"/>
    <mergeCell ref="B103:B104"/>
    <mergeCell ref="A160:A161"/>
    <mergeCell ref="K142:L143"/>
    <mergeCell ref="L105:L106"/>
    <mergeCell ref="A2:K2"/>
    <mergeCell ref="A3:A4"/>
    <mergeCell ref="B3:B4"/>
    <mergeCell ref="C3:C4"/>
    <mergeCell ref="D3:E3"/>
    <mergeCell ref="F3:G3"/>
    <mergeCell ref="H3:I3"/>
    <mergeCell ref="J3:K3"/>
    <mergeCell ref="K28:K29"/>
    <mergeCell ref="A65:B65"/>
    <mergeCell ref="A98:B98"/>
    <mergeCell ref="A28:A30"/>
    <mergeCell ref="B28:B30"/>
    <mergeCell ref="A63:A64"/>
    <mergeCell ref="B63:B64"/>
  </mergeCells>
  <phoneticPr fontId="35" type="noConversion"/>
  <hyperlinks>
    <hyperlink ref="B32" location="_ftnref1" display="_ftnref1"/>
  </hyperlinks>
  <pageMargins left="0.70866141732283472" right="0.15748031496062992" top="0.23622047244094491" bottom="0.15748031496062992" header="0.23622047244094491" footer="0.15748031496062992"/>
  <pageSetup paperSize="9" scale="55" orientation="landscape" r:id="rId1"/>
  <rowBreaks count="2" manualBreakCount="2">
    <brk id="120" max="11" man="1"/>
    <brk id="13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view="pageBreakPreview" topLeftCell="A126" zoomScale="110" zoomScaleSheetLayoutView="110" workbookViewId="0">
      <selection activeCell="M135" sqref="M135"/>
    </sheetView>
  </sheetViews>
  <sheetFormatPr defaultRowHeight="15" x14ac:dyDescent="0.25"/>
  <cols>
    <col min="1" max="1" width="7.85546875" customWidth="1"/>
    <col min="2" max="2" width="42.140625" hidden="1" customWidth="1"/>
    <col min="3" max="3" width="31.42578125" customWidth="1"/>
    <col min="4" max="4" width="12" customWidth="1"/>
    <col min="5" max="6" width="12.42578125" customWidth="1"/>
    <col min="7" max="7" width="36.28515625" customWidth="1"/>
  </cols>
  <sheetData>
    <row r="1" spans="1:7" x14ac:dyDescent="0.25">
      <c r="G1" s="46" t="s">
        <v>85</v>
      </c>
    </row>
    <row r="2" spans="1:7" ht="18.75" x14ac:dyDescent="0.3">
      <c r="A2" s="998" t="s">
        <v>84</v>
      </c>
      <c r="B2" s="998"/>
      <c r="C2" s="998"/>
      <c r="D2" s="998"/>
      <c r="E2" s="998"/>
      <c r="F2" s="998"/>
      <c r="G2" s="998"/>
    </row>
    <row r="3" spans="1:7" ht="16.5" customHeight="1" x14ac:dyDescent="0.3">
      <c r="A3" s="999" t="s">
        <v>380</v>
      </c>
      <c r="B3" s="999"/>
      <c r="C3" s="999"/>
      <c r="D3" s="999"/>
      <c r="E3" s="999"/>
      <c r="F3" s="999"/>
      <c r="G3" s="999"/>
    </row>
    <row r="4" spans="1:7" ht="18.75" x14ac:dyDescent="0.3">
      <c r="A4" s="1"/>
      <c r="B4" s="1"/>
      <c r="C4" s="45"/>
      <c r="D4" s="1003" t="s">
        <v>381</v>
      </c>
      <c r="E4" s="1003"/>
      <c r="F4" s="1003"/>
      <c r="G4" s="44"/>
    </row>
    <row r="5" spans="1:7" ht="63.75" x14ac:dyDescent="0.25">
      <c r="A5" s="17" t="s">
        <v>230</v>
      </c>
      <c r="B5" s="17" t="s">
        <v>231</v>
      </c>
      <c r="C5" s="17" t="s">
        <v>364</v>
      </c>
      <c r="D5" s="17" t="s">
        <v>363</v>
      </c>
      <c r="E5" s="17" t="s">
        <v>362</v>
      </c>
      <c r="F5" s="17" t="s">
        <v>361</v>
      </c>
      <c r="G5" s="17" t="s">
        <v>360</v>
      </c>
    </row>
    <row r="6" spans="1:7" x14ac:dyDescent="0.25">
      <c r="A6" s="16">
        <v>1</v>
      </c>
      <c r="B6" s="16">
        <v>2</v>
      </c>
      <c r="C6" s="16">
        <v>3</v>
      </c>
      <c r="D6" s="16">
        <v>4</v>
      </c>
      <c r="E6" s="16">
        <v>5</v>
      </c>
      <c r="F6" s="16">
        <v>6</v>
      </c>
      <c r="G6" s="16">
        <v>7</v>
      </c>
    </row>
    <row r="7" spans="1:7" ht="15.75" thickBot="1" x14ac:dyDescent="0.3">
      <c r="A7" s="1000" t="s">
        <v>239</v>
      </c>
      <c r="B7" s="1000"/>
      <c r="C7" s="1000"/>
      <c r="D7" s="1000"/>
      <c r="E7" s="1000"/>
      <c r="F7" s="1000"/>
      <c r="G7" s="1000"/>
    </row>
    <row r="8" spans="1:7" ht="25.5" hidden="1" x14ac:dyDescent="0.25">
      <c r="A8" s="10" t="s">
        <v>262</v>
      </c>
      <c r="B8" s="11" t="s">
        <v>270</v>
      </c>
      <c r="C8" s="42"/>
      <c r="D8" s="42"/>
      <c r="E8" s="42"/>
      <c r="F8" s="42"/>
      <c r="G8" s="42"/>
    </row>
    <row r="9" spans="1:7" ht="26.25" hidden="1" thickBot="1" x14ac:dyDescent="0.3">
      <c r="A9" s="10" t="s">
        <v>263</v>
      </c>
      <c r="B9" s="11" t="s">
        <v>271</v>
      </c>
      <c r="C9" s="42"/>
      <c r="D9" s="42"/>
      <c r="E9" s="42"/>
      <c r="F9" s="42"/>
      <c r="G9" s="42"/>
    </row>
    <row r="10" spans="1:7" ht="132" customHeight="1" thickBot="1" x14ac:dyDescent="0.3">
      <c r="A10" s="146" t="s">
        <v>152</v>
      </c>
      <c r="B10" s="73">
        <v>2</v>
      </c>
      <c r="C10" s="8" t="s">
        <v>137</v>
      </c>
      <c r="D10" s="50">
        <v>2</v>
      </c>
      <c r="E10" s="51">
        <v>2</v>
      </c>
      <c r="F10" s="103">
        <f>E10/D10</f>
        <v>1</v>
      </c>
      <c r="G10" s="104" t="s">
        <v>379</v>
      </c>
    </row>
    <row r="11" spans="1:7" ht="119.25" customHeight="1" thickBot="1" x14ac:dyDescent="0.3">
      <c r="A11" s="146" t="s">
        <v>187</v>
      </c>
      <c r="B11" s="73" t="s">
        <v>272</v>
      </c>
      <c r="C11" s="8" t="s">
        <v>138</v>
      </c>
      <c r="D11" s="52">
        <v>0.2</v>
      </c>
      <c r="E11" s="51">
        <v>0.2</v>
      </c>
      <c r="F11" s="105">
        <f>E11/D11</f>
        <v>1</v>
      </c>
      <c r="G11" s="104" t="s">
        <v>379</v>
      </c>
    </row>
    <row r="12" spans="1:7" ht="38.25" hidden="1" x14ac:dyDescent="0.25">
      <c r="A12" s="146"/>
      <c r="B12" s="73" t="s">
        <v>91</v>
      </c>
      <c r="C12" s="43"/>
      <c r="D12" s="43"/>
      <c r="E12" s="43"/>
      <c r="F12" s="43"/>
      <c r="G12" s="42"/>
    </row>
    <row r="13" spans="1:7" ht="25.5" hidden="1" x14ac:dyDescent="0.25">
      <c r="A13" s="146"/>
      <c r="B13" s="73" t="s">
        <v>273</v>
      </c>
      <c r="C13" s="42"/>
      <c r="D13" s="42"/>
      <c r="E13" s="42"/>
      <c r="F13" s="42"/>
      <c r="G13" s="42"/>
    </row>
    <row r="14" spans="1:7" ht="25.5" hidden="1" x14ac:dyDescent="0.25">
      <c r="A14" s="146"/>
      <c r="B14" s="73" t="s">
        <v>274</v>
      </c>
      <c r="C14" s="23"/>
      <c r="D14" s="7"/>
      <c r="E14" s="7"/>
      <c r="F14" s="7"/>
      <c r="G14" s="23"/>
    </row>
    <row r="15" spans="1:7" ht="38.25" hidden="1" x14ac:dyDescent="0.25">
      <c r="A15" s="146"/>
      <c r="B15" s="73" t="s">
        <v>275</v>
      </c>
      <c r="C15" s="23"/>
      <c r="D15" s="7"/>
      <c r="E15" s="7"/>
      <c r="F15" s="7"/>
      <c r="G15" s="23"/>
    </row>
    <row r="16" spans="1:7" ht="25.5" hidden="1" x14ac:dyDescent="0.25">
      <c r="A16" s="146"/>
      <c r="B16" s="73" t="s">
        <v>92</v>
      </c>
      <c r="C16" s="23"/>
      <c r="D16" s="7"/>
      <c r="E16" s="7"/>
      <c r="F16" s="7"/>
      <c r="G16" s="23"/>
    </row>
    <row r="17" spans="1:7" ht="25.5" hidden="1" x14ac:dyDescent="0.25">
      <c r="A17" s="146"/>
      <c r="B17" s="73" t="s">
        <v>276</v>
      </c>
      <c r="C17" s="23"/>
      <c r="D17" s="7"/>
      <c r="E17" s="7"/>
      <c r="F17" s="7"/>
      <c r="G17" s="23"/>
    </row>
    <row r="18" spans="1:7" ht="38.25" hidden="1" x14ac:dyDescent="0.25">
      <c r="A18" s="146"/>
      <c r="B18" s="73" t="s">
        <v>277</v>
      </c>
      <c r="C18" s="23"/>
      <c r="D18" s="7"/>
      <c r="E18" s="7"/>
      <c r="F18" s="7"/>
      <c r="G18" s="23"/>
    </row>
    <row r="19" spans="1:7" ht="25.5" hidden="1" x14ac:dyDescent="0.25">
      <c r="A19" s="146"/>
      <c r="B19" s="73" t="s">
        <v>278</v>
      </c>
      <c r="C19" s="23"/>
      <c r="D19" s="7"/>
      <c r="E19" s="7"/>
      <c r="F19" s="7"/>
      <c r="G19" s="23"/>
    </row>
    <row r="20" spans="1:7" ht="178.5" hidden="1" x14ac:dyDescent="0.25">
      <c r="A20" s="146"/>
      <c r="B20" s="73" t="s">
        <v>279</v>
      </c>
      <c r="C20" s="23"/>
      <c r="D20" s="7"/>
      <c r="E20" s="7"/>
      <c r="F20" s="7"/>
      <c r="G20" s="23"/>
    </row>
    <row r="21" spans="1:7" ht="63.75" hidden="1" x14ac:dyDescent="0.25">
      <c r="A21" s="146"/>
      <c r="B21" s="73" t="s">
        <v>280</v>
      </c>
      <c r="C21" s="23"/>
      <c r="D21" s="7"/>
      <c r="E21" s="7"/>
      <c r="F21" s="7"/>
      <c r="G21" s="23"/>
    </row>
    <row r="22" spans="1:7" ht="38.25" hidden="1" x14ac:dyDescent="0.25">
      <c r="A22" s="146"/>
      <c r="B22" s="73" t="s">
        <v>281</v>
      </c>
      <c r="C22" s="23"/>
      <c r="D22" s="7"/>
      <c r="E22" s="7"/>
      <c r="F22" s="7"/>
      <c r="G22" s="23"/>
    </row>
    <row r="23" spans="1:7" ht="38.25" hidden="1" x14ac:dyDescent="0.25">
      <c r="A23" s="146"/>
      <c r="B23" s="73" t="s">
        <v>282</v>
      </c>
      <c r="C23" s="23"/>
      <c r="D23" s="7"/>
      <c r="E23" s="7"/>
      <c r="F23" s="7"/>
      <c r="G23" s="23"/>
    </row>
    <row r="24" spans="1:7" ht="38.25" hidden="1" x14ac:dyDescent="0.25">
      <c r="A24" s="146"/>
      <c r="B24" s="73" t="s">
        <v>283</v>
      </c>
      <c r="C24" s="23"/>
      <c r="D24" s="7"/>
      <c r="E24" s="7"/>
      <c r="F24" s="7"/>
      <c r="G24" s="23"/>
    </row>
    <row r="25" spans="1:7" ht="165.75" hidden="1" x14ac:dyDescent="0.25">
      <c r="A25" s="146"/>
      <c r="B25" s="73" t="s">
        <v>93</v>
      </c>
      <c r="C25" s="23"/>
      <c r="D25" s="7"/>
      <c r="E25" s="7"/>
      <c r="F25" s="7"/>
      <c r="G25" s="23"/>
    </row>
    <row r="26" spans="1:7" ht="51" hidden="1" x14ac:dyDescent="0.25">
      <c r="A26" s="146"/>
      <c r="B26" s="73" t="s">
        <v>284</v>
      </c>
      <c r="C26" s="23"/>
      <c r="D26" s="7"/>
      <c r="E26" s="7"/>
      <c r="F26" s="7"/>
      <c r="G26" s="23"/>
    </row>
    <row r="27" spans="1:7" ht="38.25" hidden="1" x14ac:dyDescent="0.25">
      <c r="A27" s="146"/>
      <c r="B27" s="73" t="s">
        <v>285</v>
      </c>
      <c r="C27" s="23"/>
      <c r="D27" s="7"/>
      <c r="E27" s="7"/>
      <c r="F27" s="7"/>
      <c r="G27" s="23"/>
    </row>
    <row r="28" spans="1:7" hidden="1" x14ac:dyDescent="0.25">
      <c r="A28" s="147"/>
      <c r="B28" s="11" t="s">
        <v>242</v>
      </c>
      <c r="C28" s="23"/>
      <c r="D28" s="7"/>
      <c r="E28" s="7"/>
      <c r="F28" s="7"/>
      <c r="G28" s="23"/>
    </row>
    <row r="29" spans="1:7" ht="25.5" hidden="1" x14ac:dyDescent="0.25">
      <c r="A29" s="146"/>
      <c r="B29" s="73" t="s">
        <v>94</v>
      </c>
      <c r="C29" s="23"/>
      <c r="D29" s="7"/>
      <c r="E29" s="7"/>
      <c r="F29" s="7"/>
      <c r="G29" s="23"/>
    </row>
    <row r="30" spans="1:7" ht="25.5" hidden="1" x14ac:dyDescent="0.25">
      <c r="A30" s="146"/>
      <c r="B30" s="73" t="s">
        <v>286</v>
      </c>
      <c r="C30" s="23"/>
      <c r="D30" s="7"/>
      <c r="E30" s="7"/>
      <c r="F30" s="7"/>
      <c r="G30" s="23"/>
    </row>
    <row r="31" spans="1:7" ht="38.25" hidden="1" x14ac:dyDescent="0.25">
      <c r="A31" s="146"/>
      <c r="B31" s="73" t="s">
        <v>287</v>
      </c>
      <c r="C31" s="23"/>
      <c r="D31" s="7"/>
      <c r="E31" s="7"/>
      <c r="F31" s="7"/>
      <c r="G31" s="23"/>
    </row>
    <row r="32" spans="1:7" ht="25.5" hidden="1" x14ac:dyDescent="0.25">
      <c r="A32" s="146"/>
      <c r="B32" s="73" t="s">
        <v>288</v>
      </c>
      <c r="C32" s="23"/>
      <c r="D32" s="7"/>
      <c r="E32" s="7"/>
      <c r="F32" s="7"/>
      <c r="G32" s="23"/>
    </row>
    <row r="33" spans="1:7" ht="38.25" hidden="1" x14ac:dyDescent="0.25">
      <c r="A33" s="146"/>
      <c r="B33" s="73" t="s">
        <v>289</v>
      </c>
      <c r="C33" s="23"/>
      <c r="D33" s="7"/>
      <c r="E33" s="7"/>
      <c r="F33" s="7"/>
      <c r="G33" s="23"/>
    </row>
    <row r="34" spans="1:7" ht="51" hidden="1" x14ac:dyDescent="0.25">
      <c r="A34" s="146"/>
      <c r="B34" s="73" t="s">
        <v>290</v>
      </c>
      <c r="C34" s="23"/>
      <c r="D34" s="7"/>
      <c r="E34" s="7"/>
      <c r="F34" s="7"/>
      <c r="G34" s="23"/>
    </row>
    <row r="35" spans="1:7" ht="25.5" hidden="1" x14ac:dyDescent="0.25">
      <c r="A35" s="146"/>
      <c r="B35" s="73" t="s">
        <v>291</v>
      </c>
      <c r="C35" s="23"/>
      <c r="D35" s="7"/>
      <c r="E35" s="7"/>
      <c r="F35" s="7"/>
      <c r="G35" s="23"/>
    </row>
    <row r="36" spans="1:7" ht="51" hidden="1" x14ac:dyDescent="0.25">
      <c r="A36" s="146"/>
      <c r="B36" s="73" t="s">
        <v>243</v>
      </c>
      <c r="C36" s="23"/>
      <c r="D36" s="7"/>
      <c r="E36" s="7"/>
      <c r="F36" s="7"/>
      <c r="G36" s="23"/>
    </row>
    <row r="37" spans="1:7" ht="38.25" hidden="1" x14ac:dyDescent="0.25">
      <c r="A37" s="146"/>
      <c r="B37" s="73" t="s">
        <v>292</v>
      </c>
      <c r="C37" s="23"/>
      <c r="D37" s="7"/>
      <c r="E37" s="7"/>
      <c r="F37" s="7"/>
      <c r="G37" s="23"/>
    </row>
    <row r="38" spans="1:7" ht="38.25" hidden="1" x14ac:dyDescent="0.25">
      <c r="A38" s="146"/>
      <c r="B38" s="73" t="s">
        <v>293</v>
      </c>
      <c r="C38" s="23"/>
      <c r="D38" s="7"/>
      <c r="E38" s="7"/>
      <c r="F38" s="7"/>
      <c r="G38" s="23"/>
    </row>
    <row r="39" spans="1:7" ht="25.5" hidden="1" x14ac:dyDescent="0.25">
      <c r="A39" s="146"/>
      <c r="B39" s="73" t="s">
        <v>294</v>
      </c>
      <c r="C39" s="23"/>
      <c r="D39" s="7"/>
      <c r="E39" s="7"/>
      <c r="F39" s="7"/>
      <c r="G39" s="23"/>
    </row>
    <row r="40" spans="1:7" ht="89.25" hidden="1" x14ac:dyDescent="0.25">
      <c r="A40" s="146"/>
      <c r="B40" s="73" t="s">
        <v>295</v>
      </c>
      <c r="C40" s="23"/>
      <c r="D40" s="7"/>
      <c r="E40" s="7"/>
      <c r="F40" s="7"/>
      <c r="G40" s="23"/>
    </row>
    <row r="41" spans="1:7" ht="25.5" hidden="1" x14ac:dyDescent="0.25">
      <c r="A41" s="146"/>
      <c r="B41" s="73" t="s">
        <v>296</v>
      </c>
      <c r="C41" s="23"/>
      <c r="D41" s="7"/>
      <c r="E41" s="7"/>
      <c r="F41" s="7"/>
      <c r="G41" s="23"/>
    </row>
    <row r="42" spans="1:7" ht="76.5" hidden="1" x14ac:dyDescent="0.25">
      <c r="A42" s="146"/>
      <c r="B42" s="73" t="s">
        <v>95</v>
      </c>
      <c r="C42" s="23"/>
      <c r="D42" s="7"/>
      <c r="E42" s="7"/>
      <c r="F42" s="7"/>
      <c r="G42" s="23"/>
    </row>
    <row r="43" spans="1:7" ht="51" hidden="1" x14ac:dyDescent="0.25">
      <c r="A43" s="146"/>
      <c r="B43" s="73" t="s">
        <v>96</v>
      </c>
      <c r="C43" s="23"/>
      <c r="D43" s="7"/>
      <c r="E43" s="7"/>
      <c r="F43" s="7"/>
      <c r="G43" s="23"/>
    </row>
    <row r="44" spans="1:7" ht="38.25" hidden="1" x14ac:dyDescent="0.25">
      <c r="A44" s="146"/>
      <c r="B44" s="73" t="s">
        <v>297</v>
      </c>
      <c r="C44" s="23"/>
      <c r="D44" s="7"/>
      <c r="E44" s="7"/>
      <c r="F44" s="7"/>
      <c r="G44" s="23"/>
    </row>
    <row r="45" spans="1:7" ht="63.75" hidden="1" x14ac:dyDescent="0.25">
      <c r="A45" s="146"/>
      <c r="B45" s="73" t="s">
        <v>97</v>
      </c>
      <c r="C45" s="23"/>
      <c r="D45" s="7"/>
      <c r="E45" s="7"/>
      <c r="F45" s="7"/>
      <c r="G45" s="23"/>
    </row>
    <row r="46" spans="1:7" ht="76.5" hidden="1" x14ac:dyDescent="0.25">
      <c r="A46" s="147"/>
      <c r="B46" s="11" t="s">
        <v>98</v>
      </c>
      <c r="C46" s="23"/>
      <c r="D46" s="7"/>
      <c r="E46" s="7"/>
      <c r="F46" s="7"/>
      <c r="G46" s="23"/>
    </row>
    <row r="47" spans="1:7" ht="76.5" hidden="1" x14ac:dyDescent="0.25">
      <c r="A47" s="146"/>
      <c r="B47" s="73" t="s">
        <v>98</v>
      </c>
      <c r="C47" s="23"/>
      <c r="D47" s="7"/>
      <c r="E47" s="7"/>
      <c r="F47" s="7"/>
      <c r="G47" s="23"/>
    </row>
    <row r="48" spans="1:7" ht="38.25" hidden="1" x14ac:dyDescent="0.25">
      <c r="A48" s="146"/>
      <c r="B48" s="73" t="s">
        <v>99</v>
      </c>
      <c r="C48" s="23"/>
      <c r="D48" s="7"/>
      <c r="E48" s="7"/>
      <c r="F48" s="7"/>
      <c r="G48" s="23"/>
    </row>
    <row r="49" spans="1:7" ht="25.5" hidden="1" x14ac:dyDescent="0.25">
      <c r="A49" s="146"/>
      <c r="B49" s="73" t="s">
        <v>298</v>
      </c>
      <c r="C49" s="23"/>
      <c r="D49" s="7"/>
      <c r="E49" s="7"/>
      <c r="F49" s="7"/>
      <c r="G49" s="23"/>
    </row>
    <row r="50" spans="1:7" ht="38.25" hidden="1" x14ac:dyDescent="0.25">
      <c r="A50" s="146"/>
      <c r="B50" s="73" t="s">
        <v>299</v>
      </c>
      <c r="C50" s="23"/>
      <c r="D50" s="7"/>
      <c r="E50" s="7"/>
      <c r="F50" s="7"/>
      <c r="G50" s="23"/>
    </row>
    <row r="51" spans="1:7" ht="38.25" hidden="1" x14ac:dyDescent="0.25">
      <c r="A51" s="146"/>
      <c r="B51" s="73" t="s">
        <v>186</v>
      </c>
      <c r="C51" s="23"/>
      <c r="D51" s="7"/>
      <c r="E51" s="7"/>
      <c r="F51" s="29"/>
      <c r="G51" s="23"/>
    </row>
    <row r="52" spans="1:7" ht="38.25" hidden="1" x14ac:dyDescent="0.25">
      <c r="A52" s="146"/>
      <c r="B52" s="73" t="s">
        <v>300</v>
      </c>
      <c r="C52" s="41"/>
      <c r="D52" s="13"/>
      <c r="E52" s="13"/>
      <c r="F52" s="13"/>
      <c r="G52" s="41"/>
    </row>
    <row r="53" spans="1:7" ht="89.25" hidden="1" x14ac:dyDescent="0.25">
      <c r="A53" s="146"/>
      <c r="B53" s="102" t="s">
        <v>197</v>
      </c>
      <c r="C53" s="41"/>
      <c r="D53" s="13"/>
      <c r="E53" s="13"/>
      <c r="F53" s="13"/>
      <c r="G53" s="41"/>
    </row>
    <row r="54" spans="1:7" ht="124.5" customHeight="1" x14ac:dyDescent="0.25">
      <c r="A54" s="82" t="s">
        <v>133</v>
      </c>
      <c r="B54" s="15"/>
      <c r="C54" s="74" t="s">
        <v>359</v>
      </c>
      <c r="D54" s="106">
        <v>98.2</v>
      </c>
      <c r="E54" s="106">
        <v>98.2</v>
      </c>
      <c r="F54" s="107">
        <v>1</v>
      </c>
      <c r="G54" s="104" t="s">
        <v>379</v>
      </c>
    </row>
    <row r="55" spans="1:7" ht="86.25" customHeight="1" x14ac:dyDescent="0.25">
      <c r="A55" s="82" t="s">
        <v>382</v>
      </c>
      <c r="B55" s="15"/>
      <c r="C55" s="6" t="s">
        <v>229</v>
      </c>
      <c r="D55" s="109">
        <v>100</v>
      </c>
      <c r="E55" s="109">
        <v>100</v>
      </c>
      <c r="F55" s="105">
        <f>E55/D55</f>
        <v>1</v>
      </c>
      <c r="G55" s="104" t="s">
        <v>379</v>
      </c>
    </row>
    <row r="56" spans="1:7" hidden="1" x14ac:dyDescent="0.25">
      <c r="A56" s="2"/>
      <c r="B56" s="20" t="s">
        <v>240</v>
      </c>
      <c r="C56" s="18"/>
      <c r="D56" s="19"/>
      <c r="E56" s="19"/>
      <c r="F56" s="19"/>
      <c r="G56" s="18"/>
    </row>
    <row r="57" spans="1:7" x14ac:dyDescent="0.25">
      <c r="A57" s="1001" t="s">
        <v>245</v>
      </c>
      <c r="B57" s="1001"/>
      <c r="C57" s="1001"/>
      <c r="D57" s="1001"/>
      <c r="E57" s="1001"/>
      <c r="F57" s="1001"/>
      <c r="G57" s="1001"/>
    </row>
    <row r="58" spans="1:7" ht="25.5" hidden="1" x14ac:dyDescent="0.25">
      <c r="A58" s="86" t="s">
        <v>190</v>
      </c>
      <c r="B58" s="85" t="s">
        <v>151</v>
      </c>
      <c r="C58" s="23"/>
      <c r="D58" s="7"/>
      <c r="E58" s="7"/>
      <c r="F58" s="7"/>
      <c r="G58" s="23"/>
    </row>
    <row r="59" spans="1:7" ht="51" hidden="1" customHeight="1" x14ac:dyDescent="0.25">
      <c r="A59" s="71" t="s">
        <v>262</v>
      </c>
      <c r="B59" s="72" t="s">
        <v>301</v>
      </c>
      <c r="C59" s="101"/>
      <c r="D59" s="9"/>
      <c r="E59" s="9"/>
      <c r="F59" s="9"/>
      <c r="G59" s="40"/>
    </row>
    <row r="60" spans="1:7" ht="51" hidden="1" x14ac:dyDescent="0.25">
      <c r="A60" s="54" t="s">
        <v>263</v>
      </c>
      <c r="B60" s="73" t="s">
        <v>302</v>
      </c>
      <c r="C60" s="101"/>
      <c r="D60" s="39"/>
      <c r="E60" s="39"/>
      <c r="F60" s="39"/>
      <c r="G60" s="38"/>
    </row>
    <row r="61" spans="1:7" ht="51" hidden="1" x14ac:dyDescent="0.25">
      <c r="A61" s="54" t="s">
        <v>264</v>
      </c>
      <c r="B61" s="73" t="s">
        <v>104</v>
      </c>
      <c r="C61" s="101"/>
      <c r="D61" s="39"/>
      <c r="E61" s="39"/>
      <c r="F61" s="39"/>
      <c r="G61" s="38"/>
    </row>
    <row r="62" spans="1:7" s="53" customFormat="1" ht="63.75" hidden="1" x14ac:dyDescent="0.25">
      <c r="A62" s="54" t="s">
        <v>265</v>
      </c>
      <c r="B62" s="73" t="s">
        <v>303</v>
      </c>
      <c r="C62" s="101"/>
      <c r="D62" s="65"/>
      <c r="E62" s="83"/>
      <c r="F62" s="82"/>
      <c r="G62" s="82"/>
    </row>
    <row r="63" spans="1:7" ht="51" hidden="1" x14ac:dyDescent="0.25">
      <c r="A63" s="54" t="s">
        <v>266</v>
      </c>
      <c r="B63" s="73" t="s">
        <v>106</v>
      </c>
      <c r="C63" s="101"/>
      <c r="D63" s="39"/>
      <c r="E63" s="39"/>
      <c r="F63" s="39"/>
      <c r="G63" s="38"/>
    </row>
    <row r="64" spans="1:7" ht="89.25" hidden="1" x14ac:dyDescent="0.25">
      <c r="A64" s="54" t="s">
        <v>100</v>
      </c>
      <c r="B64" s="73" t="s">
        <v>107</v>
      </c>
      <c r="C64" s="101"/>
      <c r="D64" s="39"/>
      <c r="E64" s="39"/>
      <c r="F64" s="39"/>
      <c r="G64" s="38"/>
    </row>
    <row r="65" spans="1:7" ht="25.5" hidden="1" x14ac:dyDescent="0.25">
      <c r="A65" s="54" t="s">
        <v>101</v>
      </c>
      <c r="B65" s="73" t="s">
        <v>306</v>
      </c>
      <c r="C65" s="101"/>
      <c r="D65" s="39"/>
      <c r="E65" s="39"/>
      <c r="F65" s="39"/>
      <c r="G65" s="38"/>
    </row>
    <row r="66" spans="1:7" ht="89.25" hidden="1" x14ac:dyDescent="0.25">
      <c r="A66" s="54" t="s">
        <v>147</v>
      </c>
      <c r="B66" s="73" t="s">
        <v>307</v>
      </c>
      <c r="C66" s="101"/>
      <c r="D66" s="37"/>
      <c r="E66" s="37"/>
      <c r="F66" s="37"/>
      <c r="G66" s="36"/>
    </row>
    <row r="67" spans="1:7" ht="25.5" hidden="1" x14ac:dyDescent="0.25">
      <c r="A67" s="54" t="s">
        <v>350</v>
      </c>
      <c r="B67" s="73" t="s">
        <v>308</v>
      </c>
      <c r="C67" s="1005"/>
      <c r="D67" s="19"/>
      <c r="E67" s="19"/>
      <c r="F67" s="19"/>
      <c r="G67" s="18"/>
    </row>
    <row r="68" spans="1:7" ht="25.5" hidden="1" x14ac:dyDescent="0.25">
      <c r="A68" s="54" t="s">
        <v>353</v>
      </c>
      <c r="B68" s="73" t="s">
        <v>309</v>
      </c>
      <c r="C68" s="1006"/>
      <c r="D68" s="7"/>
      <c r="E68" s="7"/>
      <c r="F68" s="7"/>
      <c r="G68" s="23"/>
    </row>
    <row r="69" spans="1:7" ht="25.5" hidden="1" x14ac:dyDescent="0.25">
      <c r="A69" s="54" t="s">
        <v>88</v>
      </c>
      <c r="B69" s="73" t="s">
        <v>108</v>
      </c>
      <c r="C69" s="1006"/>
      <c r="D69" s="7"/>
      <c r="E69" s="7"/>
      <c r="F69" s="7"/>
      <c r="G69" s="23"/>
    </row>
    <row r="70" spans="1:7" ht="51" hidden="1" x14ac:dyDescent="0.25">
      <c r="A70" s="54" t="s">
        <v>153</v>
      </c>
      <c r="B70" s="73" t="s">
        <v>109</v>
      </c>
      <c r="C70" s="1006"/>
      <c r="D70" s="7"/>
      <c r="E70" s="7"/>
      <c r="F70" s="7"/>
      <c r="G70" s="23"/>
    </row>
    <row r="71" spans="1:7" ht="38.25" hidden="1" x14ac:dyDescent="0.25">
      <c r="A71" s="54" t="s">
        <v>154</v>
      </c>
      <c r="B71" s="73" t="s">
        <v>310</v>
      </c>
      <c r="C71" s="1006"/>
      <c r="D71" s="7"/>
      <c r="E71" s="7"/>
      <c r="F71" s="7"/>
      <c r="G71" s="23"/>
    </row>
    <row r="72" spans="1:7" ht="51" hidden="1" x14ac:dyDescent="0.25">
      <c r="A72" s="54" t="s">
        <v>155</v>
      </c>
      <c r="B72" s="73" t="s">
        <v>311</v>
      </c>
      <c r="C72" s="1006"/>
      <c r="D72" s="7"/>
      <c r="E72" s="7"/>
      <c r="F72" s="7"/>
      <c r="G72" s="23"/>
    </row>
    <row r="73" spans="1:7" ht="51" hidden="1" x14ac:dyDescent="0.25">
      <c r="A73" s="54" t="s">
        <v>156</v>
      </c>
      <c r="B73" s="73" t="s">
        <v>110</v>
      </c>
      <c r="C73" s="1006"/>
      <c r="D73" s="7"/>
      <c r="E73" s="7"/>
      <c r="F73" s="7"/>
      <c r="G73" s="23"/>
    </row>
    <row r="74" spans="1:7" ht="63.75" hidden="1" x14ac:dyDescent="0.25">
      <c r="A74" s="54" t="s">
        <v>157</v>
      </c>
      <c r="B74" s="73" t="s">
        <v>312</v>
      </c>
      <c r="C74" s="1006"/>
      <c r="D74" s="7"/>
      <c r="E74" s="7"/>
      <c r="F74" s="7"/>
      <c r="G74" s="23"/>
    </row>
    <row r="75" spans="1:7" ht="63.75" hidden="1" x14ac:dyDescent="0.25">
      <c r="A75" s="54" t="s">
        <v>158</v>
      </c>
      <c r="B75" s="73" t="s">
        <v>313</v>
      </c>
      <c r="C75" s="1006"/>
      <c r="D75" s="7"/>
      <c r="E75" s="7"/>
      <c r="F75" s="7"/>
      <c r="G75" s="23"/>
    </row>
    <row r="76" spans="1:7" ht="63.75" hidden="1" x14ac:dyDescent="0.25">
      <c r="A76" s="54" t="s">
        <v>159</v>
      </c>
      <c r="B76" s="73" t="s">
        <v>314</v>
      </c>
      <c r="C76" s="1006"/>
      <c r="D76" s="7"/>
      <c r="E76" s="7"/>
      <c r="F76" s="7"/>
      <c r="G76" s="23"/>
    </row>
    <row r="77" spans="1:7" ht="76.5" hidden="1" x14ac:dyDescent="0.25">
      <c r="A77" s="54" t="s">
        <v>160</v>
      </c>
      <c r="B77" s="73" t="s">
        <v>315</v>
      </c>
      <c r="C77" s="1006"/>
      <c r="D77" s="7"/>
      <c r="E77" s="7"/>
      <c r="F77" s="7"/>
      <c r="G77" s="23"/>
    </row>
    <row r="78" spans="1:7" ht="51" hidden="1" x14ac:dyDescent="0.25">
      <c r="A78" s="54" t="s">
        <v>161</v>
      </c>
      <c r="B78" s="73" t="s">
        <v>316</v>
      </c>
      <c r="C78" s="1006"/>
      <c r="D78" s="7"/>
      <c r="E78" s="7"/>
      <c r="F78" s="7"/>
      <c r="G78" s="23"/>
    </row>
    <row r="79" spans="1:7" ht="38.25" hidden="1" x14ac:dyDescent="0.25">
      <c r="A79" s="54" t="s">
        <v>162</v>
      </c>
      <c r="B79" s="73" t="s">
        <v>317</v>
      </c>
      <c r="C79" s="1006"/>
      <c r="D79" s="7"/>
      <c r="E79" s="7"/>
      <c r="F79" s="7"/>
      <c r="G79" s="23"/>
    </row>
    <row r="80" spans="1:7" ht="51" hidden="1" x14ac:dyDescent="0.25">
      <c r="A80" s="54" t="s">
        <v>163</v>
      </c>
      <c r="B80" s="73" t="s">
        <v>318</v>
      </c>
      <c r="C80" s="1006"/>
      <c r="D80" s="7"/>
      <c r="E80" s="7"/>
      <c r="F80" s="7"/>
      <c r="G80" s="23"/>
    </row>
    <row r="81" spans="1:7" ht="132.75" hidden="1" customHeight="1" x14ac:dyDescent="0.25">
      <c r="A81" s="54" t="s">
        <v>164</v>
      </c>
      <c r="B81" s="110" t="s">
        <v>105</v>
      </c>
      <c r="C81" s="1006"/>
      <c r="D81" s="7"/>
      <c r="E81" s="7"/>
      <c r="F81" s="7"/>
      <c r="G81" s="23"/>
    </row>
    <row r="82" spans="1:7" ht="51" hidden="1" x14ac:dyDescent="0.25">
      <c r="A82" s="54" t="s">
        <v>165</v>
      </c>
      <c r="B82" s="110" t="s">
        <v>304</v>
      </c>
      <c r="C82" s="1006"/>
      <c r="D82" s="35"/>
      <c r="E82" s="34"/>
      <c r="F82" s="29"/>
      <c r="G82" s="23"/>
    </row>
    <row r="83" spans="1:7" ht="25.5" hidden="1" x14ac:dyDescent="0.25">
      <c r="A83" s="54" t="s">
        <v>166</v>
      </c>
      <c r="B83" s="73" t="s">
        <v>305</v>
      </c>
      <c r="C83" s="1006"/>
      <c r="D83" s="7"/>
      <c r="E83" s="7"/>
      <c r="F83" s="7"/>
      <c r="G83" s="23"/>
    </row>
    <row r="84" spans="1:7" ht="157.5" customHeight="1" x14ac:dyDescent="0.25">
      <c r="A84" s="147" t="s">
        <v>152</v>
      </c>
      <c r="B84" s="11"/>
      <c r="C84" s="57" t="s">
        <v>339</v>
      </c>
      <c r="D84" s="144">
        <v>0.84</v>
      </c>
      <c r="E84" s="144">
        <f>'план-график'!K99</f>
        <v>0.88500000000000001</v>
      </c>
      <c r="F84" s="108">
        <f>E84/D84*100</f>
        <v>105.35714285714286</v>
      </c>
      <c r="G84" s="104" t="str">
        <f>'план-график'!L99</f>
        <v>За 2018 год значение целевого индикатора перевыполнено</v>
      </c>
    </row>
    <row r="85" spans="1:7" ht="63.75" x14ac:dyDescent="0.25">
      <c r="A85" s="147" t="s">
        <v>187</v>
      </c>
      <c r="B85" s="11"/>
      <c r="C85" s="57" t="s">
        <v>228</v>
      </c>
      <c r="D85" s="108">
        <v>100</v>
      </c>
      <c r="E85" s="108">
        <v>100</v>
      </c>
      <c r="F85" s="103">
        <v>1</v>
      </c>
      <c r="G85" s="104" t="s">
        <v>377</v>
      </c>
    </row>
    <row r="86" spans="1:7" hidden="1" x14ac:dyDescent="0.25">
      <c r="A86" s="2"/>
      <c r="B86" s="20" t="s">
        <v>240</v>
      </c>
      <c r="C86" s="18"/>
      <c r="D86" s="19"/>
      <c r="E86" s="19"/>
      <c r="F86" s="19"/>
      <c r="G86" s="18"/>
    </row>
    <row r="87" spans="1:7" x14ac:dyDescent="0.25">
      <c r="A87" s="1004" t="s">
        <v>246</v>
      </c>
      <c r="B87" s="1004"/>
      <c r="C87" s="1004"/>
      <c r="D87" s="1004"/>
      <c r="E87" s="1004"/>
      <c r="F87" s="1004"/>
      <c r="G87" s="1004"/>
    </row>
    <row r="88" spans="1:7" ht="25.5" hidden="1" x14ac:dyDescent="0.25">
      <c r="A88" s="3" t="s">
        <v>152</v>
      </c>
      <c r="B88" s="4" t="s">
        <v>321</v>
      </c>
      <c r="C88" s="33"/>
      <c r="D88" s="31"/>
      <c r="E88" s="32"/>
      <c r="F88" s="32"/>
      <c r="G88" s="18"/>
    </row>
    <row r="89" spans="1:7" ht="141" thickBot="1" x14ac:dyDescent="0.3">
      <c r="A89" s="149" t="s">
        <v>152</v>
      </c>
      <c r="B89" s="4" t="s">
        <v>322</v>
      </c>
      <c r="C89" s="8" t="s">
        <v>141</v>
      </c>
      <c r="D89" s="111">
        <v>100</v>
      </c>
      <c r="E89" s="112">
        <v>100</v>
      </c>
      <c r="F89" s="103">
        <f>E89/D89</f>
        <v>1</v>
      </c>
      <c r="G89" s="104" t="s">
        <v>379</v>
      </c>
    </row>
    <row r="90" spans="1:7" ht="153.75" hidden="1" thickBot="1" x14ac:dyDescent="0.3">
      <c r="A90" s="149"/>
      <c r="B90" s="6" t="s">
        <v>203</v>
      </c>
      <c r="C90" s="23"/>
      <c r="D90" s="7"/>
      <c r="E90" s="7"/>
      <c r="F90" s="7"/>
      <c r="G90" s="23"/>
    </row>
    <row r="91" spans="1:7" ht="142.5" hidden="1" thickBot="1" x14ac:dyDescent="0.3">
      <c r="A91" s="117"/>
      <c r="B91" s="84" t="s">
        <v>204</v>
      </c>
      <c r="C91" s="23"/>
      <c r="D91" s="7"/>
      <c r="E91" s="7"/>
      <c r="F91" s="7"/>
      <c r="G91" s="23"/>
    </row>
    <row r="92" spans="1:7" ht="51.75" hidden="1" thickBot="1" x14ac:dyDescent="0.3">
      <c r="A92" s="148"/>
      <c r="B92" s="4" t="s">
        <v>328</v>
      </c>
      <c r="C92" s="18"/>
      <c r="D92" s="19"/>
      <c r="E92" s="19"/>
      <c r="F92" s="19"/>
      <c r="G92" s="18"/>
    </row>
    <row r="93" spans="1:7" ht="39" hidden="1" thickBot="1" x14ac:dyDescent="0.3">
      <c r="A93" s="148"/>
      <c r="B93" s="4" t="s">
        <v>329</v>
      </c>
      <c r="C93" s="18"/>
      <c r="D93" s="19"/>
      <c r="E93" s="19"/>
      <c r="F93" s="19"/>
      <c r="G93" s="18"/>
    </row>
    <row r="94" spans="1:7" ht="26.25" hidden="1" thickBot="1" x14ac:dyDescent="0.3">
      <c r="A94" s="148"/>
      <c r="B94" s="4" t="s">
        <v>331</v>
      </c>
      <c r="C94" s="18"/>
      <c r="D94" s="19"/>
      <c r="E94" s="19"/>
      <c r="F94" s="19"/>
      <c r="G94" s="18"/>
    </row>
    <row r="95" spans="1:7" ht="51.75" hidden="1" thickBot="1" x14ac:dyDescent="0.3">
      <c r="A95" s="149"/>
      <c r="B95" s="6" t="s">
        <v>332</v>
      </c>
      <c r="C95" s="23"/>
      <c r="D95" s="7"/>
      <c r="E95" s="7"/>
      <c r="F95" s="7"/>
      <c r="G95" s="23"/>
    </row>
    <row r="96" spans="1:7" ht="102.75" hidden="1" thickBot="1" x14ac:dyDescent="0.3">
      <c r="A96" s="148"/>
      <c r="B96" s="4" t="s">
        <v>333</v>
      </c>
      <c r="C96" s="18"/>
      <c r="D96" s="19"/>
      <c r="E96" s="19"/>
      <c r="F96" s="19"/>
      <c r="G96" s="18"/>
    </row>
    <row r="97" spans="1:7" ht="90" hidden="1" thickBot="1" x14ac:dyDescent="0.3">
      <c r="A97" s="149"/>
      <c r="B97" s="6" t="s">
        <v>334</v>
      </c>
      <c r="C97" s="23"/>
      <c r="D97" s="7"/>
      <c r="E97" s="30"/>
      <c r="F97" s="7"/>
      <c r="G97" s="23"/>
    </row>
    <row r="98" spans="1:7" ht="109.5" customHeight="1" thickBot="1" x14ac:dyDescent="0.3">
      <c r="A98" s="149" t="s">
        <v>187</v>
      </c>
      <c r="B98" s="6" t="s">
        <v>335</v>
      </c>
      <c r="C98" s="145" t="s">
        <v>136</v>
      </c>
      <c r="D98" s="113">
        <v>42</v>
      </c>
      <c r="E98" s="114">
        <v>42</v>
      </c>
      <c r="F98" s="103">
        <f>E98/D98</f>
        <v>1</v>
      </c>
      <c r="G98" s="104" t="s">
        <v>379</v>
      </c>
    </row>
    <row r="99" spans="1:7" ht="38.25" hidden="1" x14ac:dyDescent="0.25">
      <c r="A99" s="149"/>
      <c r="B99" s="6" t="s">
        <v>336</v>
      </c>
      <c r="C99" s="23"/>
      <c r="D99" s="7"/>
      <c r="E99" s="30"/>
      <c r="F99" s="7"/>
      <c r="G99" s="23"/>
    </row>
    <row r="100" spans="1:7" ht="57.75" customHeight="1" x14ac:dyDescent="0.25">
      <c r="A100" s="149" t="s">
        <v>133</v>
      </c>
      <c r="B100" s="6" t="s">
        <v>337</v>
      </c>
      <c r="C100" s="8" t="s">
        <v>142</v>
      </c>
      <c r="D100" s="115">
        <v>5.0999999999999996</v>
      </c>
      <c r="E100" s="116">
        <v>5.0999999999999996</v>
      </c>
      <c r="F100" s="103">
        <f>E100/D100</f>
        <v>1</v>
      </c>
      <c r="G100" s="104" t="s">
        <v>379</v>
      </c>
    </row>
    <row r="101" spans="1:7" hidden="1" x14ac:dyDescent="0.25">
      <c r="A101" s="3" t="s">
        <v>125</v>
      </c>
      <c r="B101" s="4" t="s">
        <v>247</v>
      </c>
      <c r="C101" s="18"/>
      <c r="D101" s="19"/>
      <c r="E101" s="19"/>
      <c r="F101" s="19"/>
      <c r="G101" s="18"/>
    </row>
    <row r="102" spans="1:7" ht="25.5" hidden="1" x14ac:dyDescent="0.25">
      <c r="A102" s="5" t="s">
        <v>126</v>
      </c>
      <c r="B102" s="6" t="s">
        <v>338</v>
      </c>
      <c r="C102" s="23"/>
      <c r="D102" s="7"/>
      <c r="E102" s="7"/>
      <c r="F102" s="7"/>
      <c r="G102" s="23"/>
    </row>
    <row r="103" spans="1:7" hidden="1" x14ac:dyDescent="0.25">
      <c r="A103" s="28"/>
      <c r="B103" s="27" t="s">
        <v>240</v>
      </c>
      <c r="C103" s="21"/>
      <c r="D103" s="26"/>
      <c r="E103" s="26"/>
      <c r="F103" s="22"/>
      <c r="G103" s="21"/>
    </row>
    <row r="104" spans="1:7" hidden="1" x14ac:dyDescent="0.25">
      <c r="A104" s="1001" t="s">
        <v>248</v>
      </c>
      <c r="B104" s="1004"/>
      <c r="C104" s="1001"/>
      <c r="D104" s="1001"/>
      <c r="E104" s="1001"/>
      <c r="F104" s="1001"/>
      <c r="G104" s="1001"/>
    </row>
    <row r="105" spans="1:7" s="53" customFormat="1" ht="83.25" hidden="1" customHeight="1" x14ac:dyDescent="0.25">
      <c r="A105" s="88" t="s">
        <v>262</v>
      </c>
      <c r="B105" s="58" t="s">
        <v>249</v>
      </c>
      <c r="C105" s="134" t="s">
        <v>224</v>
      </c>
      <c r="D105" s="122">
        <v>0.56999999999999995</v>
      </c>
      <c r="E105" s="99">
        <f>'план-график'!K136</f>
        <v>0.42</v>
      </c>
      <c r="F105" s="127">
        <f>(D105-E105)/D105*100%+100</f>
        <v>100.26315789473684</v>
      </c>
      <c r="G105" s="133" t="str">
        <f>'план-график'!L136</f>
        <v>По состоянию на 01.01.2019 численность безработных граждан, зарегистрированных в государственных учреждениях службы занятости населения, составила 2689 человек. Уровень регистрируемой безработицы составил 0,42%</v>
      </c>
    </row>
    <row r="106" spans="1:7" ht="51" hidden="1" x14ac:dyDescent="0.25">
      <c r="A106" s="88"/>
      <c r="B106" s="87"/>
      <c r="C106" s="48" t="s">
        <v>372</v>
      </c>
      <c r="D106" s="118">
        <v>76056</v>
      </c>
      <c r="E106" s="119">
        <f>'план-график'!K139</f>
        <v>97471</v>
      </c>
      <c r="F106" s="139">
        <f>E106/D106</f>
        <v>1.2815688440096771</v>
      </c>
      <c r="G106" s="131" t="str">
        <f>'план-график'!L139</f>
        <v xml:space="preserve">Количество получателей государственных услуг в сфере занятости за 2018 год составило  97471 человек. </v>
      </c>
    </row>
    <row r="107" spans="1:7" ht="51" hidden="1" x14ac:dyDescent="0.25">
      <c r="A107" s="89" t="s">
        <v>263</v>
      </c>
      <c r="B107" s="57" t="s">
        <v>130</v>
      </c>
      <c r="C107" s="48" t="s">
        <v>225</v>
      </c>
      <c r="D107" s="138"/>
      <c r="E107" s="138"/>
      <c r="F107" s="139"/>
      <c r="G107" s="100"/>
    </row>
    <row r="108" spans="1:7" hidden="1" x14ac:dyDescent="0.25">
      <c r="A108" s="76" t="s">
        <v>264</v>
      </c>
      <c r="B108" s="57" t="s">
        <v>128</v>
      </c>
      <c r="C108" s="48"/>
      <c r="D108" s="138"/>
      <c r="E108" s="138"/>
      <c r="F108" s="139"/>
      <c r="G108" s="100"/>
    </row>
    <row r="109" spans="1:7" ht="127.5" hidden="1" x14ac:dyDescent="0.25">
      <c r="A109" s="90" t="s">
        <v>265</v>
      </c>
      <c r="B109" s="57" t="s">
        <v>213</v>
      </c>
      <c r="C109" s="47"/>
      <c r="D109" s="128"/>
      <c r="E109" s="128"/>
      <c r="F109" s="128"/>
      <c r="G109" s="47"/>
    </row>
    <row r="110" spans="1:7" ht="25.5" hidden="1" x14ac:dyDescent="0.25">
      <c r="A110" s="56" t="s">
        <v>266</v>
      </c>
      <c r="B110" s="57" t="s">
        <v>214</v>
      </c>
      <c r="C110" s="25"/>
      <c r="D110" s="30"/>
      <c r="E110" s="30"/>
      <c r="F110" s="30"/>
      <c r="G110" s="23"/>
    </row>
    <row r="111" spans="1:7" ht="51" hidden="1" x14ac:dyDescent="0.25">
      <c r="A111" s="81"/>
      <c r="B111" s="77"/>
      <c r="C111" s="49" t="s">
        <v>373</v>
      </c>
      <c r="D111" s="123">
        <v>11300</v>
      </c>
      <c r="E111" s="130">
        <f>'план-график'!K138</f>
        <v>12300</v>
      </c>
      <c r="F111" s="120">
        <f>E111/D111</f>
        <v>1.0884955752212389</v>
      </c>
      <c r="G111" s="110" t="str">
        <f>'план-график'!L138</f>
        <v>Количество работников прошедших обучение за  2018 год составило 12300 человек</v>
      </c>
    </row>
    <row r="112" spans="1:7" s="53" customFormat="1" ht="140.25" hidden="1" x14ac:dyDescent="0.25">
      <c r="A112" s="81"/>
      <c r="B112" s="77"/>
      <c r="C112" s="66" t="s">
        <v>223</v>
      </c>
      <c r="D112" s="125">
        <v>542</v>
      </c>
      <c r="E112" s="125">
        <f>'план-график'!K140</f>
        <v>231</v>
      </c>
      <c r="F112" s="127">
        <f>(D112-E112)/D112*100%+100</f>
        <v>100.57380073800738</v>
      </c>
      <c r="G112" s="126" t="str">
        <f>'план-график'!L140</f>
        <v>За  2018 год численность пострадавших в результате несчастных случаев на производстве составила 231 человек, что в 2,2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v>
      </c>
    </row>
    <row r="113" spans="1:8" ht="38.25" hidden="1" x14ac:dyDescent="0.25">
      <c r="A113" s="81"/>
      <c r="B113" s="77"/>
      <c r="C113" s="66" t="s">
        <v>374</v>
      </c>
      <c r="D113" s="118">
        <v>17000</v>
      </c>
      <c r="E113" s="129">
        <f>'план-график'!K141</f>
        <v>36985</v>
      </c>
      <c r="F113" s="124">
        <f>E113/D113</f>
        <v>2.1755882352941178</v>
      </c>
      <c r="G113" s="110" t="str">
        <f>'план-график'!L141</f>
        <v xml:space="preserve">За  2018 год специальная оценка условий труда проведена на 36985  рабочих местах. </v>
      </c>
    </row>
    <row r="114" spans="1:8" ht="114.75" hidden="1" x14ac:dyDescent="0.25">
      <c r="A114" s="81"/>
      <c r="B114" s="77"/>
      <c r="C114" s="49" t="s">
        <v>366</v>
      </c>
      <c r="D114" s="17">
        <v>46</v>
      </c>
      <c r="E114" s="142" t="str">
        <f>'план-график'!K142</f>
        <v>Показатель подсчитывается территориальным органом статистики 1 раз в год (предварительно в мае)</v>
      </c>
      <c r="F114" s="132" t="s">
        <v>112</v>
      </c>
      <c r="G114" s="75">
        <f>'план-график'!L142</f>
        <v>0</v>
      </c>
    </row>
    <row r="115" spans="1:8" ht="51" hidden="1" x14ac:dyDescent="0.25">
      <c r="A115" s="81"/>
      <c r="B115" s="77"/>
      <c r="C115" s="48" t="s">
        <v>367</v>
      </c>
      <c r="D115" s="17">
        <v>37</v>
      </c>
      <c r="E115" s="142">
        <f>'план-график'!K143</f>
        <v>0</v>
      </c>
      <c r="F115" s="132" t="s">
        <v>112</v>
      </c>
      <c r="G115" s="75">
        <f>'план-график'!L143</f>
        <v>0</v>
      </c>
    </row>
    <row r="116" spans="1:8" ht="114.75" hidden="1" x14ac:dyDescent="0.25">
      <c r="A116" s="91" t="s">
        <v>100</v>
      </c>
      <c r="B116" s="77" t="s">
        <v>145</v>
      </c>
      <c r="C116" s="25"/>
      <c r="D116" s="7"/>
      <c r="E116" s="7"/>
      <c r="F116" s="7"/>
      <c r="G116" s="23"/>
    </row>
    <row r="117" spans="1:8" ht="51" hidden="1" x14ac:dyDescent="0.25">
      <c r="A117" s="92" t="s">
        <v>187</v>
      </c>
      <c r="B117" s="58" t="s">
        <v>215</v>
      </c>
    </row>
    <row r="118" spans="1:8" ht="114.75" hidden="1" x14ac:dyDescent="0.25">
      <c r="A118" s="90" t="s">
        <v>102</v>
      </c>
      <c r="B118" s="57" t="s">
        <v>129</v>
      </c>
      <c r="C118" s="25"/>
      <c r="D118" s="19"/>
      <c r="E118" s="19"/>
      <c r="F118" s="19"/>
      <c r="G118" s="18"/>
    </row>
    <row r="119" spans="1:8" ht="25.5" hidden="1" x14ac:dyDescent="0.25">
      <c r="A119" s="56" t="s">
        <v>103</v>
      </c>
      <c r="B119" s="57" t="s">
        <v>127</v>
      </c>
      <c r="C119" s="25"/>
      <c r="D119" s="7"/>
      <c r="E119" s="7"/>
      <c r="F119" s="7"/>
      <c r="G119" s="23"/>
    </row>
    <row r="120" spans="1:8" hidden="1" x14ac:dyDescent="0.25">
      <c r="A120" s="2"/>
      <c r="B120" s="20" t="s">
        <v>240</v>
      </c>
      <c r="C120" s="18"/>
      <c r="D120" s="19"/>
      <c r="E120" s="19"/>
      <c r="F120" s="19"/>
      <c r="G120" s="18"/>
    </row>
    <row r="121" spans="1:8" hidden="1" x14ac:dyDescent="0.25">
      <c r="A121" s="1007" t="s">
        <v>250</v>
      </c>
      <c r="B121" s="1008"/>
      <c r="C121" s="1009"/>
      <c r="D121" s="1009"/>
      <c r="E121" s="1009"/>
      <c r="F121" s="1009"/>
      <c r="G121" s="1010"/>
    </row>
    <row r="122" spans="1:8" s="62" customFormat="1" ht="133.5" hidden="1" customHeight="1" x14ac:dyDescent="0.25">
      <c r="A122" s="78" t="s">
        <v>262</v>
      </c>
      <c r="B122" s="84" t="s">
        <v>217</v>
      </c>
      <c r="C122" s="68" t="s">
        <v>375</v>
      </c>
      <c r="D122" s="135">
        <v>750</v>
      </c>
      <c r="E122" s="129">
        <f>'план-график'!K151</f>
        <v>899</v>
      </c>
      <c r="F122" s="69">
        <f>E122/D122</f>
        <v>1.1986666666666668</v>
      </c>
      <c r="G122" s="136" t="str">
        <f>'план-график'!L151</f>
        <v>Показатель выполнен</v>
      </c>
    </row>
    <row r="123" spans="1:8" s="62" customFormat="1" ht="135.75" hidden="1" customHeight="1" x14ac:dyDescent="0.25">
      <c r="A123" s="61"/>
      <c r="B123" s="67"/>
      <c r="C123" s="68" t="s">
        <v>348</v>
      </c>
      <c r="D123" s="14">
        <v>11</v>
      </c>
      <c r="E123" s="137">
        <f>'план-график'!K153</f>
        <v>54.6</v>
      </c>
      <c r="F123" s="69">
        <f>E123/D123</f>
        <v>4.9636363636363638</v>
      </c>
      <c r="G123" s="17" t="str">
        <f>'план-график'!L153</f>
        <v>Многие участники программы являются гражданами в возрасте старше 40 лет.</v>
      </c>
      <c r="H123" s="70"/>
    </row>
    <row r="124" spans="1:8" ht="51" hidden="1" x14ac:dyDescent="0.25">
      <c r="A124" s="79" t="s">
        <v>263</v>
      </c>
      <c r="B124" s="80" t="s">
        <v>114</v>
      </c>
      <c r="C124" s="8"/>
      <c r="D124" s="7"/>
      <c r="E124" s="7"/>
      <c r="F124" s="7"/>
      <c r="G124" s="23"/>
    </row>
    <row r="125" spans="1:8" hidden="1" x14ac:dyDescent="0.25">
      <c r="A125" s="2"/>
      <c r="B125" s="20" t="s">
        <v>240</v>
      </c>
      <c r="C125" s="21"/>
      <c r="D125" s="22"/>
      <c r="E125" s="22"/>
      <c r="F125" s="22"/>
      <c r="G125" s="21"/>
    </row>
    <row r="126" spans="1:8" x14ac:dyDescent="0.25">
      <c r="A126" s="1007" t="s">
        <v>131</v>
      </c>
      <c r="B126" s="1008"/>
      <c r="C126" s="1008"/>
      <c r="D126" s="1008"/>
      <c r="E126" s="1008"/>
      <c r="F126" s="1008"/>
      <c r="G126" s="1011"/>
    </row>
    <row r="127" spans="1:8" ht="38.25" hidden="1" x14ac:dyDescent="0.25">
      <c r="A127" s="93" t="s">
        <v>190</v>
      </c>
      <c r="B127" s="94" t="s">
        <v>219</v>
      </c>
      <c r="C127" s="97"/>
      <c r="D127" s="97"/>
      <c r="E127" s="97"/>
      <c r="F127" s="97"/>
      <c r="G127" s="98"/>
    </row>
    <row r="128" spans="1:8" s="53" customFormat="1" ht="51" x14ac:dyDescent="0.25">
      <c r="A128" s="121" t="s">
        <v>152</v>
      </c>
      <c r="B128" s="60" t="s">
        <v>346</v>
      </c>
      <c r="C128" s="57" t="s">
        <v>345</v>
      </c>
      <c r="D128" s="59">
        <v>100</v>
      </c>
      <c r="E128" s="63">
        <v>100</v>
      </c>
      <c r="F128" s="24">
        <f>E128/D128</f>
        <v>1</v>
      </c>
      <c r="G128" s="104" t="s">
        <v>379</v>
      </c>
    </row>
    <row r="129" spans="1:7" s="53" customFormat="1" ht="153" hidden="1" x14ac:dyDescent="0.25">
      <c r="A129" s="150"/>
      <c r="B129" s="96" t="s">
        <v>220</v>
      </c>
      <c r="C129" s="57"/>
      <c r="D129" s="64"/>
      <c r="E129" s="63"/>
      <c r="F129" s="24"/>
      <c r="G129" s="57"/>
    </row>
    <row r="130" spans="1:7" s="53" customFormat="1" ht="114.75" hidden="1" x14ac:dyDescent="0.25">
      <c r="A130" s="150"/>
      <c r="B130" s="55" t="s">
        <v>111</v>
      </c>
      <c r="C130" s="57"/>
      <c r="D130" s="64"/>
      <c r="E130" s="63"/>
      <c r="F130" s="24"/>
      <c r="G130" s="57"/>
    </row>
    <row r="131" spans="1:7" s="53" customFormat="1" ht="38.25" hidden="1" x14ac:dyDescent="0.25">
      <c r="A131" s="146"/>
      <c r="B131" s="73" t="s">
        <v>244</v>
      </c>
      <c r="C131" s="57"/>
      <c r="D131" s="64"/>
      <c r="E131" s="63"/>
      <c r="F131" s="24"/>
      <c r="G131" s="57"/>
    </row>
    <row r="132" spans="1:7" s="53" customFormat="1" ht="25.5" hidden="1" x14ac:dyDescent="0.25">
      <c r="A132" s="151"/>
      <c r="B132" s="95" t="s">
        <v>221</v>
      </c>
      <c r="C132" s="57"/>
      <c r="D132" s="64"/>
      <c r="E132" s="63"/>
      <c r="F132" s="24"/>
      <c r="G132" s="57"/>
    </row>
    <row r="133" spans="1:7" ht="119.25" customHeight="1" x14ac:dyDescent="0.25">
      <c r="A133" s="152" t="s">
        <v>187</v>
      </c>
      <c r="B133" s="12" t="s">
        <v>222</v>
      </c>
      <c r="C133" s="57" t="str">
        <f>'план-график'!B170</f>
        <v>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v>
      </c>
      <c r="D133" s="140">
        <f>'план-график'!J170</f>
        <v>42.91</v>
      </c>
      <c r="E133" s="143">
        <f>'план-график'!K170</f>
        <v>42.91</v>
      </c>
      <c r="F133" s="153">
        <f>(D133-E133)/D133*100%+100%</f>
        <v>1</v>
      </c>
      <c r="G133" s="104" t="str">
        <f>'план-график'!L170</f>
        <v>За 2018 год значение целевого индикатора выполнено</v>
      </c>
    </row>
    <row r="134" spans="1:7" ht="82.5" customHeight="1" x14ac:dyDescent="0.25">
      <c r="A134" s="152" t="s">
        <v>133</v>
      </c>
      <c r="B134" s="12"/>
      <c r="C134" s="57" t="str">
        <f>'план-график'!B171</f>
        <v>Удельный расход тепловой энергии на 1 кв. метр общей площади помещений, занимаемых подведомственными учреждениями, Гкал / кв. м</v>
      </c>
      <c r="D134" s="141">
        <f>'план-график'!J171</f>
        <v>0.114</v>
      </c>
      <c r="E134" s="143">
        <f>'план-график'!K171</f>
        <v>0.114</v>
      </c>
      <c r="F134" s="153">
        <f>(D134-E134)/D134*100%+100%</f>
        <v>1</v>
      </c>
      <c r="G134" s="104" t="str">
        <f>'план-график'!L171</f>
        <v>За 2018 год значение целевого индикатора выполнено</v>
      </c>
    </row>
    <row r="135" spans="1:7" ht="92.25" customHeight="1" x14ac:dyDescent="0.25">
      <c r="A135" s="152" t="s">
        <v>382</v>
      </c>
      <c r="B135" s="12"/>
      <c r="C135" s="57" t="str">
        <f>'план-график'!B172</f>
        <v>Удельный расход природного газа на 1 кв. метр общей площади помещений, занимаемых подведомственны-ми учреждениями, тыс. куб. м /кв. м</v>
      </c>
      <c r="D135" s="140">
        <f>'план-график'!J172</f>
        <v>9.15</v>
      </c>
      <c r="E135" s="143">
        <f>'план-график'!K172</f>
        <v>9.15</v>
      </c>
      <c r="F135" s="153">
        <f>(D135-E135)/D135*100%+100%</f>
        <v>1</v>
      </c>
      <c r="G135" s="104" t="str">
        <f>'план-график'!L172</f>
        <v>За 2018 год значение целевого индикатора выполнено</v>
      </c>
    </row>
    <row r="136" spans="1:7" ht="83.25" customHeight="1" x14ac:dyDescent="0.25">
      <c r="A136" s="152" t="s">
        <v>383</v>
      </c>
      <c r="B136" s="12"/>
      <c r="C136" s="57" t="str">
        <f>'план-график'!B173</f>
        <v>Удельный расход воды на 1 кв. метр общей площади помещений, занимаемых подведомственными учреждениями, тыс. куб. м /кв. м</v>
      </c>
      <c r="D136" s="141">
        <f>'план-график'!J173</f>
        <v>0.82899999999999996</v>
      </c>
      <c r="E136" s="143">
        <f>'план-график'!K173</f>
        <v>0.82899999999999996</v>
      </c>
      <c r="F136" s="153">
        <f>(D136-E136)/D136*100%+100%</f>
        <v>1</v>
      </c>
      <c r="G136" s="104" t="str">
        <f>'план-график'!L173</f>
        <v>За 2018 год значение целевого индикатора выполнено</v>
      </c>
    </row>
    <row r="138" spans="1:7" ht="15.75" x14ac:dyDescent="0.25">
      <c r="A138" s="1002"/>
      <c r="B138" s="1002"/>
      <c r="C138" s="1002"/>
      <c r="D138" s="1002"/>
      <c r="E138" s="1002"/>
      <c r="F138" s="1002"/>
      <c r="G138" s="1002"/>
    </row>
  </sheetData>
  <mergeCells count="11">
    <mergeCell ref="A2:G2"/>
    <mergeCell ref="A3:G3"/>
    <mergeCell ref="A7:G7"/>
    <mergeCell ref="A57:G57"/>
    <mergeCell ref="A138:G138"/>
    <mergeCell ref="D4:F4"/>
    <mergeCell ref="A87:G87"/>
    <mergeCell ref="C67:C83"/>
    <mergeCell ref="A104:G104"/>
    <mergeCell ref="A121:G121"/>
    <mergeCell ref="A126:G126"/>
  </mergeCells>
  <phoneticPr fontId="35" type="noConversion"/>
  <pageMargins left="0.56000000000000005" right="0.22" top="0.21" bottom="0.16" header="0.2" footer="0.16"/>
  <pageSetup paperSize="9" scale="84" fitToHeight="0" orientation="portrait" r:id="rId1"/>
  <rowBreaks count="1" manualBreakCount="1">
    <brk id="12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3.5703125" style="157" customWidth="1"/>
    <col min="2" max="2" width="24.7109375" style="157" customWidth="1"/>
    <col min="3" max="3" width="101.5703125" style="157" customWidth="1"/>
    <col min="4" max="4" width="38.28515625" style="157" customWidth="1"/>
    <col min="5" max="16384" width="9.140625" style="157"/>
  </cols>
  <sheetData>
    <row r="1" spans="1:4" x14ac:dyDescent="0.2">
      <c r="D1" s="154" t="s">
        <v>80</v>
      </c>
    </row>
    <row r="2" spans="1:4" x14ac:dyDescent="0.2">
      <c r="A2" s="1012" t="s">
        <v>79</v>
      </c>
      <c r="B2" s="1012"/>
      <c r="C2" s="1012"/>
      <c r="D2" s="1012"/>
    </row>
    <row r="3" spans="1:4" x14ac:dyDescent="0.2">
      <c r="A3" s="1012" t="s">
        <v>81</v>
      </c>
      <c r="B3" s="1012"/>
      <c r="C3" s="1012"/>
      <c r="D3" s="1012"/>
    </row>
    <row r="4" spans="1:4" x14ac:dyDescent="0.2">
      <c r="A4" s="155"/>
    </row>
    <row r="5" spans="1:4" ht="69.75" customHeight="1" x14ac:dyDescent="0.2">
      <c r="A5" s="156" t="s">
        <v>75</v>
      </c>
      <c r="B5" s="156" t="s">
        <v>76</v>
      </c>
      <c r="C5" s="156" t="s">
        <v>77</v>
      </c>
      <c r="D5" s="156" t="s">
        <v>78</v>
      </c>
    </row>
    <row r="6" spans="1:4" ht="409.5" customHeight="1" x14ac:dyDescent="0.2">
      <c r="A6" s="156">
        <v>1</v>
      </c>
      <c r="B6" s="156" t="s">
        <v>82</v>
      </c>
      <c r="C6" s="158" t="s">
        <v>47</v>
      </c>
      <c r="D6" s="156" t="s">
        <v>83</v>
      </c>
    </row>
  </sheetData>
  <mergeCells count="2">
    <mergeCell ref="A2:D2"/>
    <mergeCell ref="A3:D3"/>
  </mergeCells>
  <phoneticPr fontId="35" type="noConversion"/>
  <pageMargins left="0.70866141732283472" right="0.37" top="0.22" bottom="0.16" header="0.22" footer="0.16"/>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60" zoomScaleNormal="100" workbookViewId="0">
      <selection activeCell="B9" sqref="B9"/>
    </sheetView>
  </sheetViews>
  <sheetFormatPr defaultColWidth="9.140625" defaultRowHeight="18.75" x14ac:dyDescent="0.25"/>
  <cols>
    <col min="1" max="1" width="5.7109375" style="163" customWidth="1"/>
    <col min="2" max="2" width="46.140625" style="163" customWidth="1"/>
    <col min="3" max="4" width="15.28515625" style="163" customWidth="1"/>
    <col min="5" max="5" width="165" style="163" customWidth="1"/>
    <col min="6" max="16384" width="9.140625" style="163"/>
  </cols>
  <sheetData>
    <row r="1" spans="1:7" x14ac:dyDescent="0.25">
      <c r="A1" s="1013" t="s">
        <v>79</v>
      </c>
      <c r="B1" s="1013"/>
      <c r="C1" s="1013"/>
      <c r="D1" s="1013"/>
      <c r="E1" s="1013"/>
    </row>
    <row r="2" spans="1:7" x14ac:dyDescent="0.25">
      <c r="A2" s="1013" t="s">
        <v>647</v>
      </c>
      <c r="B2" s="1013"/>
      <c r="C2" s="1013"/>
      <c r="D2" s="1013"/>
      <c r="E2" s="1013"/>
    </row>
    <row r="3" spans="1:7" x14ac:dyDescent="0.25">
      <c r="A3" s="1013" t="s">
        <v>526</v>
      </c>
      <c r="B3" s="1013"/>
      <c r="C3" s="1013"/>
      <c r="D3" s="1013"/>
      <c r="E3" s="1013"/>
      <c r="F3" s="164"/>
      <c r="G3" s="164"/>
    </row>
    <row r="5" spans="1:7" s="165" customFormat="1" ht="50.25" customHeight="1" x14ac:dyDescent="0.25">
      <c r="A5" s="1014" t="s">
        <v>3</v>
      </c>
      <c r="B5" s="1014"/>
      <c r="C5" s="1015" t="s">
        <v>4</v>
      </c>
      <c r="D5" s="1015"/>
      <c r="E5" s="1015"/>
    </row>
    <row r="6" spans="1:7" s="165" customFormat="1" ht="31.5" x14ac:dyDescent="0.25">
      <c r="A6" s="166" t="s">
        <v>75</v>
      </c>
      <c r="B6" s="166" t="s">
        <v>5</v>
      </c>
      <c r="C6" s="166" t="s">
        <v>6</v>
      </c>
      <c r="D6" s="166" t="s">
        <v>7</v>
      </c>
      <c r="E6" s="166" t="s">
        <v>77</v>
      </c>
    </row>
    <row r="7" spans="1:7" ht="270" x14ac:dyDescent="0.25">
      <c r="A7" s="159">
        <v>1</v>
      </c>
      <c r="B7" s="160" t="s">
        <v>8</v>
      </c>
      <c r="C7" s="161">
        <v>43122</v>
      </c>
      <c r="D7" s="159" t="s">
        <v>430</v>
      </c>
      <c r="E7" s="162" t="s">
        <v>392</v>
      </c>
    </row>
    <row r="8" spans="1:7" ht="360" x14ac:dyDescent="0.25">
      <c r="A8" s="159">
        <v>2</v>
      </c>
      <c r="B8" s="160" t="s">
        <v>8</v>
      </c>
      <c r="C8" s="161">
        <v>43242</v>
      </c>
      <c r="D8" s="159" t="s">
        <v>429</v>
      </c>
      <c r="E8" s="655" t="s">
        <v>419</v>
      </c>
    </row>
    <row r="9" spans="1:7" ht="360" x14ac:dyDescent="0.25">
      <c r="A9" s="721">
        <v>3</v>
      </c>
      <c r="B9" s="722" t="s">
        <v>8</v>
      </c>
      <c r="C9" s="723">
        <v>43328</v>
      </c>
      <c r="D9" s="721" t="s">
        <v>428</v>
      </c>
      <c r="E9" s="732" t="s">
        <v>431</v>
      </c>
    </row>
    <row r="10" spans="1:7" ht="390" x14ac:dyDescent="0.25">
      <c r="A10" s="721">
        <v>4</v>
      </c>
      <c r="B10" s="722" t="s">
        <v>8</v>
      </c>
      <c r="C10" s="723">
        <v>43369</v>
      </c>
      <c r="D10" s="721" t="s">
        <v>432</v>
      </c>
      <c r="E10" s="732" t="s">
        <v>433</v>
      </c>
    </row>
    <row r="11" spans="1:7" ht="120" x14ac:dyDescent="0.25">
      <c r="A11" s="721">
        <v>5</v>
      </c>
      <c r="B11" s="722" t="s">
        <v>8</v>
      </c>
      <c r="C11" s="723">
        <v>43402</v>
      </c>
      <c r="D11" s="721" t="s">
        <v>544</v>
      </c>
      <c r="E11" s="732" t="s">
        <v>547</v>
      </c>
    </row>
    <row r="12" spans="1:7" ht="409.5" customHeight="1" x14ac:dyDescent="0.25">
      <c r="A12" s="1024">
        <v>6</v>
      </c>
      <c r="B12" s="1018" t="s">
        <v>8</v>
      </c>
      <c r="C12" s="1020">
        <v>43420</v>
      </c>
      <c r="D12" s="1022" t="s">
        <v>545</v>
      </c>
      <c r="E12" s="1016" t="s">
        <v>548</v>
      </c>
    </row>
    <row r="13" spans="1:7" ht="75.75" customHeight="1" x14ac:dyDescent="0.25">
      <c r="A13" s="1025"/>
      <c r="B13" s="1019"/>
      <c r="C13" s="1021"/>
      <c r="D13" s="1023"/>
      <c r="E13" s="1017"/>
    </row>
    <row r="14" spans="1:7" ht="330" x14ac:dyDescent="0.25">
      <c r="A14" s="721">
        <v>7</v>
      </c>
      <c r="B14" s="722" t="s">
        <v>8</v>
      </c>
      <c r="C14" s="723">
        <v>43444</v>
      </c>
      <c r="D14" s="787" t="s">
        <v>646</v>
      </c>
      <c r="E14" s="732" t="s">
        <v>549</v>
      </c>
    </row>
    <row r="15" spans="1:7" ht="255" x14ac:dyDescent="0.25">
      <c r="A15" s="721">
        <v>8</v>
      </c>
      <c r="B15" s="722" t="s">
        <v>8</v>
      </c>
      <c r="C15" s="723">
        <v>43454</v>
      </c>
      <c r="D15" s="740" t="s">
        <v>546</v>
      </c>
      <c r="E15" s="732" t="s">
        <v>550</v>
      </c>
    </row>
  </sheetData>
  <mergeCells count="10">
    <mergeCell ref="E12:E13"/>
    <mergeCell ref="B12:B13"/>
    <mergeCell ref="C12:C13"/>
    <mergeCell ref="D12:D13"/>
    <mergeCell ref="A12:A13"/>
    <mergeCell ref="A1:E1"/>
    <mergeCell ref="A2:E2"/>
    <mergeCell ref="A3:E3"/>
    <mergeCell ref="A5:B5"/>
    <mergeCell ref="C5:E5"/>
  </mergeCells>
  <phoneticPr fontId="35" type="noConversion"/>
  <pageMargins left="0.31496062992125984" right="0.15748031496062992" top="0.74803149606299213" bottom="0.74803149606299213" header="0.31496062992125984" footer="0.31496062992125984"/>
  <pageSetup paperSize="9" scale="55"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16</vt:i4>
      </vt:variant>
    </vt:vector>
  </HeadingPairs>
  <TitlesOfParts>
    <vt:vector size="22" baseType="lpstr">
      <vt:lpstr>финансир</vt:lpstr>
      <vt:lpstr>Целевые индикаторы </vt:lpstr>
      <vt:lpstr>план-график</vt:lpstr>
      <vt:lpstr>Целевые индикаторы для Ольги Ви</vt:lpstr>
      <vt:lpstr>Сведения</vt:lpstr>
      <vt:lpstr>сведения о гп</vt:lpstr>
      <vt:lpstr>финансир!_ftn1</vt:lpstr>
      <vt:lpstr>финансир!_ftn2</vt:lpstr>
      <vt:lpstr>финансир!_ftn3</vt:lpstr>
      <vt:lpstr>финансир!_ftn4</vt:lpstr>
      <vt:lpstr>финансир!_ftnref1</vt:lpstr>
      <vt:lpstr>финансир!_ftnref2</vt:lpstr>
      <vt:lpstr>финансир!_ftnref3</vt:lpstr>
      <vt:lpstr>финансир!_ftnref4</vt:lpstr>
      <vt:lpstr>'план-график'!Заголовки_для_печати</vt:lpstr>
      <vt:lpstr>финансир!Заголовки_для_печати</vt:lpstr>
      <vt:lpstr>'Целевые индикаторы '!Заголовки_для_печати</vt:lpstr>
      <vt:lpstr>'план-график'!Область_печати</vt:lpstr>
      <vt:lpstr>'сведения о гп'!Область_печати</vt:lpstr>
      <vt:lpstr>финансир!Область_печати</vt:lpstr>
      <vt:lpstr>'Целевые индикаторы '!Область_печати</vt:lpstr>
      <vt:lpstr>'Целевые индикаторы для Ольги Ви'!Область_печати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2019-02-22T11:53:48Z</dcterms:modified>
</cp:coreProperties>
</file>