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420" windowWidth="19440" windowHeight="8010"/>
  </bookViews>
  <sheets>
    <sheet name="финансир" sheetId="1" r:id="rId1"/>
    <sheet name="Целевые индикаторы " sheetId="7" r:id="rId2"/>
    <sheet name="план-график" sheetId="10" r:id="rId3"/>
  </sheets>
  <definedNames>
    <definedName name="_ftn1" localSheetId="0">финансир!$A$17</definedName>
    <definedName name="_ftn2" localSheetId="0">финансир!$A$19</definedName>
    <definedName name="_ftn3" localSheetId="0">финансир!$A$20</definedName>
    <definedName name="_ftn4" localSheetId="0">финансир!$A$21</definedName>
    <definedName name="_ftnref1" localSheetId="0">финансир!$D$6</definedName>
    <definedName name="_ftnref2" localSheetId="0">финансир!$E$6</definedName>
    <definedName name="_ftnref3" localSheetId="0">финансир!$F$6</definedName>
    <definedName name="_ftnref4" localSheetId="0">финансир!$G$6</definedName>
    <definedName name="_xlnm.Print_Titles" localSheetId="0">финансир!$7:$7</definedName>
    <definedName name="_xlnm.Print_Area" localSheetId="2">'план-график'!$A$1:$L$169</definedName>
    <definedName name="_xlnm.Print_Area" localSheetId="0">финансир!$A$1:$P$146</definedName>
    <definedName name="_xlnm.Print_Area" localSheetId="1">'Целевые индикаторы '!$A$1:$G$135</definedName>
  </definedNames>
  <calcPr calcId="145621"/>
</workbook>
</file>

<file path=xl/calcChain.xml><?xml version="1.0" encoding="utf-8"?>
<calcChain xmlns="http://schemas.openxmlformats.org/spreadsheetml/2006/main">
  <c r="S145" i="1" l="1"/>
  <c r="R145" i="1"/>
  <c r="Q145" i="1"/>
  <c r="N64" i="10"/>
  <c r="M6" i="10"/>
  <c r="M151" i="1"/>
  <c r="M149" i="1"/>
  <c r="M137" i="1"/>
  <c r="F83" i="7" l="1"/>
  <c r="F54" i="7"/>
  <c r="D152" i="1"/>
  <c r="H52" i="10"/>
  <c r="F149" i="1" l="1"/>
  <c r="I149" i="1"/>
  <c r="E149" i="1"/>
  <c r="M141" i="1"/>
  <c r="L141" i="1"/>
  <c r="I141" i="1"/>
  <c r="H141" i="1"/>
  <c r="D141" i="1"/>
  <c r="E141" i="1"/>
  <c r="E136" i="1"/>
  <c r="I91" i="1"/>
  <c r="H91" i="1"/>
  <c r="D91" i="1"/>
  <c r="E91" i="1"/>
  <c r="I75" i="10" l="1"/>
  <c r="M75" i="10" s="1"/>
  <c r="I47" i="10"/>
  <c r="I46" i="10"/>
  <c r="M46" i="10" s="1"/>
  <c r="I40" i="10"/>
  <c r="M40" i="10"/>
  <c r="M47" i="10"/>
  <c r="M58" i="10"/>
  <c r="M59" i="10"/>
  <c r="M60" i="10"/>
  <c r="M61" i="10"/>
  <c r="M62" i="10"/>
  <c r="M90" i="10"/>
  <c r="M91" i="10"/>
  <c r="M92" i="10"/>
  <c r="M124" i="10"/>
  <c r="M125" i="10"/>
  <c r="M126" i="10"/>
  <c r="M127" i="10"/>
  <c r="M139" i="10"/>
  <c r="M140" i="10"/>
  <c r="M141" i="10"/>
  <c r="M142" i="10"/>
  <c r="M143" i="10"/>
  <c r="M144" i="10"/>
  <c r="M145" i="10"/>
  <c r="M146" i="10"/>
  <c r="M147" i="10"/>
  <c r="M148" i="10"/>
  <c r="M154" i="10"/>
  <c r="M155" i="10"/>
  <c r="M156" i="10"/>
  <c r="M157" i="10"/>
  <c r="M166" i="10"/>
  <c r="M167" i="10"/>
  <c r="M168" i="10"/>
  <c r="I165" i="10" l="1"/>
  <c r="M165" i="10" s="1"/>
  <c r="H164" i="10"/>
  <c r="I163" i="10"/>
  <c r="M163" i="10" s="1"/>
  <c r="I162" i="10"/>
  <c r="M162" i="10" s="1"/>
  <c r="I161" i="10"/>
  <c r="M161" i="10" s="1"/>
  <c r="I160" i="10"/>
  <c r="M160" i="10" s="1"/>
  <c r="I152" i="10"/>
  <c r="M152" i="10" s="1"/>
  <c r="I151" i="10"/>
  <c r="H136" i="10"/>
  <c r="I128" i="1"/>
  <c r="I138" i="10"/>
  <c r="M138" i="10" s="1"/>
  <c r="I137" i="10"/>
  <c r="I135" i="10"/>
  <c r="M135" i="10" s="1"/>
  <c r="I131" i="10"/>
  <c r="M131" i="10" s="1"/>
  <c r="H129" i="10"/>
  <c r="I132" i="10"/>
  <c r="M132" i="10" s="1"/>
  <c r="I133" i="10"/>
  <c r="M133" i="10" s="1"/>
  <c r="I134" i="10"/>
  <c r="M134" i="10" s="1"/>
  <c r="I130" i="10"/>
  <c r="M130" i="10" s="1"/>
  <c r="I122" i="10"/>
  <c r="I118" i="10"/>
  <c r="M118" i="10" s="1"/>
  <c r="H116" i="10"/>
  <c r="I119" i="10"/>
  <c r="M119" i="10" s="1"/>
  <c r="I120" i="10"/>
  <c r="M120" i="10" s="1"/>
  <c r="I117" i="10"/>
  <c r="M117" i="10" s="1"/>
  <c r="I115" i="10"/>
  <c r="M115" i="10" s="1"/>
  <c r="I111" i="10"/>
  <c r="M111" i="10" s="1"/>
  <c r="I109" i="10"/>
  <c r="H95" i="10"/>
  <c r="H97" i="10"/>
  <c r="I97" i="10"/>
  <c r="M97" i="10" s="1"/>
  <c r="H98" i="10"/>
  <c r="I98" i="10"/>
  <c r="H99" i="10"/>
  <c r="I99" i="10"/>
  <c r="M99" i="10" s="1"/>
  <c r="H100" i="10"/>
  <c r="I100" i="10"/>
  <c r="H101" i="10"/>
  <c r="I101" i="10"/>
  <c r="M101" i="10" s="1"/>
  <c r="H102" i="10"/>
  <c r="I102" i="10"/>
  <c r="H103" i="10"/>
  <c r="I103" i="10"/>
  <c r="M103" i="10" s="1"/>
  <c r="H104" i="10"/>
  <c r="I104" i="10"/>
  <c r="H105" i="10"/>
  <c r="I105" i="10"/>
  <c r="M105" i="10" s="1"/>
  <c r="H106" i="10"/>
  <c r="I106" i="10"/>
  <c r="H107" i="10"/>
  <c r="I107" i="10"/>
  <c r="M107" i="10" s="1"/>
  <c r="H108" i="10"/>
  <c r="I108" i="10"/>
  <c r="I96" i="10"/>
  <c r="H121" i="10"/>
  <c r="H110" i="10"/>
  <c r="Q62" i="1"/>
  <c r="I81" i="10"/>
  <c r="M81" i="10" s="1"/>
  <c r="H82" i="10"/>
  <c r="I82" i="10"/>
  <c r="H83" i="10"/>
  <c r="I83" i="10"/>
  <c r="I84" i="10"/>
  <c r="M84" i="10" s="1"/>
  <c r="I85" i="10"/>
  <c r="M85" i="10" s="1"/>
  <c r="I86" i="10"/>
  <c r="M86" i="10" s="1"/>
  <c r="I80" i="10"/>
  <c r="M80" i="10" s="1"/>
  <c r="I66" i="10"/>
  <c r="M66" i="10" s="1"/>
  <c r="I67" i="10"/>
  <c r="M67" i="10" s="1"/>
  <c r="I68" i="10"/>
  <c r="M68" i="10" s="1"/>
  <c r="I69" i="10"/>
  <c r="M69" i="10" s="1"/>
  <c r="I70" i="10"/>
  <c r="M70" i="10" s="1"/>
  <c r="I71" i="10"/>
  <c r="M71" i="10" s="1"/>
  <c r="I72" i="10"/>
  <c r="M72" i="10" s="1"/>
  <c r="I73" i="10"/>
  <c r="M73" i="10" s="1"/>
  <c r="I74" i="10"/>
  <c r="M74" i="10" s="1"/>
  <c r="I76" i="10"/>
  <c r="M76" i="10" s="1"/>
  <c r="I77" i="10"/>
  <c r="M77" i="10" s="1"/>
  <c r="I78" i="10"/>
  <c r="M78" i="10" s="1"/>
  <c r="I79" i="10"/>
  <c r="M79" i="10" s="1"/>
  <c r="I87" i="10"/>
  <c r="M87" i="10" s="1"/>
  <c r="I88" i="10"/>
  <c r="M88" i="10" s="1"/>
  <c r="I89" i="10"/>
  <c r="M89" i="10" s="1"/>
  <c r="I65" i="10"/>
  <c r="M65" i="10" s="1"/>
  <c r="I57" i="10"/>
  <c r="M57" i="10" s="1"/>
  <c r="I56" i="10"/>
  <c r="H55" i="10"/>
  <c r="I54" i="10"/>
  <c r="H53" i="10"/>
  <c r="I48" i="10"/>
  <c r="M48" i="10" s="1"/>
  <c r="I49" i="10"/>
  <c r="M49" i="10" s="1"/>
  <c r="I50" i="10"/>
  <c r="M50" i="10" s="1"/>
  <c r="I51" i="10"/>
  <c r="M51" i="10" s="1"/>
  <c r="I52" i="10"/>
  <c r="I31" i="10"/>
  <c r="M31" i="10" s="1"/>
  <c r="I32" i="10"/>
  <c r="M32" i="10" s="1"/>
  <c r="I33" i="10"/>
  <c r="M33" i="10" s="1"/>
  <c r="I34" i="10"/>
  <c r="M34" i="10" s="1"/>
  <c r="I35" i="10"/>
  <c r="M35" i="10" s="1"/>
  <c r="I36" i="10"/>
  <c r="M36" i="10" s="1"/>
  <c r="I37" i="10"/>
  <c r="M37" i="10" s="1"/>
  <c r="I38" i="10"/>
  <c r="M38" i="10" s="1"/>
  <c r="I39" i="10"/>
  <c r="M39" i="10" s="1"/>
  <c r="I41" i="10"/>
  <c r="M41" i="10" s="1"/>
  <c r="I42" i="10"/>
  <c r="M42" i="10" s="1"/>
  <c r="I43" i="10"/>
  <c r="M43" i="10" s="1"/>
  <c r="I44" i="10"/>
  <c r="M44" i="10" s="1"/>
  <c r="I45" i="10"/>
  <c r="M45" i="10" s="1"/>
  <c r="I30" i="10"/>
  <c r="M30" i="10" s="1"/>
  <c r="I29" i="10"/>
  <c r="M29" i="10" s="1"/>
  <c r="I28" i="10"/>
  <c r="M28" i="10" s="1"/>
  <c r="I9" i="10"/>
  <c r="M9" i="10" s="1"/>
  <c r="I10" i="10"/>
  <c r="M10" i="10" s="1"/>
  <c r="I11" i="10"/>
  <c r="M11" i="10" s="1"/>
  <c r="I12" i="10"/>
  <c r="M12" i="10" s="1"/>
  <c r="I13" i="10"/>
  <c r="M13" i="10" s="1"/>
  <c r="I14" i="10"/>
  <c r="M14" i="10" s="1"/>
  <c r="I15" i="10"/>
  <c r="M15" i="10" s="1"/>
  <c r="I16" i="10"/>
  <c r="M16" i="10" s="1"/>
  <c r="I17" i="10"/>
  <c r="M17" i="10" s="1"/>
  <c r="I18" i="10"/>
  <c r="M18" i="10" s="1"/>
  <c r="I19" i="10"/>
  <c r="M19" i="10" s="1"/>
  <c r="I20" i="10"/>
  <c r="M20" i="10" s="1"/>
  <c r="I21" i="10"/>
  <c r="M21" i="10" s="1"/>
  <c r="I22" i="10"/>
  <c r="M22" i="10" s="1"/>
  <c r="I23" i="10"/>
  <c r="M23" i="10" s="1"/>
  <c r="I24" i="10"/>
  <c r="M24" i="10" s="1"/>
  <c r="I25" i="10"/>
  <c r="M25" i="10" s="1"/>
  <c r="I26" i="10"/>
  <c r="M26" i="10" s="1"/>
  <c r="I27" i="10"/>
  <c r="M27" i="10" s="1"/>
  <c r="I8" i="10"/>
  <c r="M8" i="10" s="1"/>
  <c r="M82" i="10" l="1"/>
  <c r="M108" i="10"/>
  <c r="M106" i="10"/>
  <c r="M104" i="10"/>
  <c r="M102" i="10"/>
  <c r="M100" i="10"/>
  <c r="M98" i="10"/>
  <c r="I164" i="10"/>
  <c r="M164" i="10" s="1"/>
  <c r="I95" i="10"/>
  <c r="M96" i="10"/>
  <c r="I53" i="10"/>
  <c r="M53" i="10" s="1"/>
  <c r="M54" i="10"/>
  <c r="M95" i="10"/>
  <c r="I55" i="10"/>
  <c r="M55" i="10" s="1"/>
  <c r="M56" i="10"/>
  <c r="M52" i="10"/>
  <c r="M83" i="10"/>
  <c r="I110" i="10"/>
  <c r="M110" i="10" s="1"/>
  <c r="M109" i="10"/>
  <c r="I121" i="10"/>
  <c r="M121" i="10" s="1"/>
  <c r="M122" i="10"/>
  <c r="I136" i="10"/>
  <c r="M136" i="10" s="1"/>
  <c r="M137" i="10"/>
  <c r="I150" i="10"/>
  <c r="I149" i="10" s="1"/>
  <c r="M151" i="10"/>
  <c r="H128" i="10"/>
  <c r="H114" i="10"/>
  <c r="H94" i="10" s="1"/>
  <c r="I159" i="10"/>
  <c r="I158" i="10" s="1"/>
  <c r="I7" i="10"/>
  <c r="H150" i="10"/>
  <c r="H64" i="10"/>
  <c r="I116" i="10"/>
  <c r="I114" i="10" s="1"/>
  <c r="I129" i="10"/>
  <c r="I64" i="10"/>
  <c r="I63" i="10" s="1"/>
  <c r="I6" i="10" l="1"/>
  <c r="I128" i="10"/>
  <c r="M128" i="10" s="1"/>
  <c r="M114" i="10"/>
  <c r="I94" i="10"/>
  <c r="I93" i="10" s="1"/>
  <c r="M129" i="10"/>
  <c r="M116" i="10"/>
  <c r="H149" i="10"/>
  <c r="M149" i="10" s="1"/>
  <c r="M150" i="10"/>
  <c r="H93" i="10"/>
  <c r="H63" i="10"/>
  <c r="M63" i="10" s="1"/>
  <c r="M64" i="10"/>
  <c r="I59" i="1"/>
  <c r="I58" i="1"/>
  <c r="I57" i="1" s="1"/>
  <c r="M136" i="1"/>
  <c r="M144" i="1" s="1"/>
  <c r="E137" i="1"/>
  <c r="I143" i="1"/>
  <c r="I138" i="1"/>
  <c r="I139" i="1"/>
  <c r="H159" i="10" s="1"/>
  <c r="I140" i="1"/>
  <c r="I137" i="1"/>
  <c r="I132" i="1"/>
  <c r="I131" i="1"/>
  <c r="H124" i="1"/>
  <c r="H118" i="1" s="1"/>
  <c r="H128" i="1" s="1"/>
  <c r="I127" i="1"/>
  <c r="I126" i="1"/>
  <c r="I120" i="1"/>
  <c r="I121" i="1"/>
  <c r="I122" i="1"/>
  <c r="I123" i="1"/>
  <c r="I124" i="1"/>
  <c r="I119" i="1"/>
  <c r="I110" i="1"/>
  <c r="I111" i="1"/>
  <c r="I112" i="1"/>
  <c r="I113" i="1"/>
  <c r="I108" i="1"/>
  <c r="H78" i="1"/>
  <c r="H79" i="1"/>
  <c r="H80" i="1"/>
  <c r="H81" i="1"/>
  <c r="H82" i="1"/>
  <c r="H84" i="1"/>
  <c r="H83" i="1"/>
  <c r="H7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63" i="1"/>
  <c r="H50" i="1"/>
  <c r="H51" i="1"/>
  <c r="H52" i="1"/>
  <c r="H53" i="1"/>
  <c r="H54" i="1"/>
  <c r="H49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H7" i="10" s="1"/>
  <c r="H6" i="10" s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18" i="1"/>
  <c r="L144" i="1"/>
  <c r="H144" i="1"/>
  <c r="D144" i="1"/>
  <c r="L136" i="1"/>
  <c r="H136" i="1"/>
  <c r="E144" i="1"/>
  <c r="D136" i="1"/>
  <c r="L134" i="1"/>
  <c r="H134" i="1"/>
  <c r="E134" i="1"/>
  <c r="D134" i="1"/>
  <c r="M130" i="1"/>
  <c r="M134" i="1" s="1"/>
  <c r="L130" i="1"/>
  <c r="I130" i="1"/>
  <c r="I134" i="1" s="1"/>
  <c r="H130" i="1"/>
  <c r="E130" i="1"/>
  <c r="D130" i="1"/>
  <c r="L128" i="1"/>
  <c r="M125" i="1"/>
  <c r="L125" i="1"/>
  <c r="H125" i="1"/>
  <c r="E125" i="1"/>
  <c r="D125" i="1"/>
  <c r="M118" i="1"/>
  <c r="L118" i="1"/>
  <c r="E118" i="1"/>
  <c r="D118" i="1"/>
  <c r="D128" i="1" s="1"/>
  <c r="M105" i="1"/>
  <c r="L105" i="1"/>
  <c r="I105" i="1"/>
  <c r="H105" i="1"/>
  <c r="E105" i="1"/>
  <c r="D105" i="1"/>
  <c r="M109" i="1"/>
  <c r="M107" i="1" s="1"/>
  <c r="L109" i="1"/>
  <c r="L107" i="1" s="1"/>
  <c r="H109" i="1"/>
  <c r="H107" i="1" s="1"/>
  <c r="D109" i="1"/>
  <c r="D107" i="1" s="1"/>
  <c r="E109" i="1"/>
  <c r="E107" i="1" s="1"/>
  <c r="D114" i="1"/>
  <c r="M62" i="1"/>
  <c r="L62" i="1"/>
  <c r="L88" i="1" s="1"/>
  <c r="H62" i="1"/>
  <c r="H88" i="1" s="1"/>
  <c r="E62" i="1"/>
  <c r="E88" i="1" s="1"/>
  <c r="D62" i="1"/>
  <c r="D88" i="1" s="1"/>
  <c r="M9" i="1"/>
  <c r="L9" i="1"/>
  <c r="E9" i="1"/>
  <c r="D9" i="1"/>
  <c r="M55" i="1"/>
  <c r="L55" i="1"/>
  <c r="I55" i="1"/>
  <c r="H55" i="1"/>
  <c r="E55" i="1"/>
  <c r="D55" i="1"/>
  <c r="M57" i="1"/>
  <c r="L57" i="1"/>
  <c r="H57" i="1"/>
  <c r="E57" i="1"/>
  <c r="D57" i="1"/>
  <c r="M88" i="1" l="1"/>
  <c r="R62" i="1"/>
  <c r="I169" i="10"/>
  <c r="I170" i="10" s="1"/>
  <c r="M94" i="10"/>
  <c r="M93" i="10"/>
  <c r="H158" i="10"/>
  <c r="M158" i="10" s="1"/>
  <c r="M159" i="10"/>
  <c r="E60" i="1"/>
  <c r="I136" i="1"/>
  <c r="I144" i="1" s="1"/>
  <c r="M128" i="1"/>
  <c r="I125" i="1"/>
  <c r="E128" i="1"/>
  <c r="I118" i="1"/>
  <c r="I109" i="1"/>
  <c r="I107" i="1" s="1"/>
  <c r="I62" i="1"/>
  <c r="I88" i="1" s="1"/>
  <c r="H9" i="1"/>
  <c r="I9" i="1"/>
  <c r="I60" i="1" s="1"/>
  <c r="Q60" i="1" s="1"/>
  <c r="L60" i="1"/>
  <c r="M60" i="1"/>
  <c r="H60" i="1"/>
  <c r="D60" i="1"/>
  <c r="H169" i="10" l="1"/>
  <c r="H170" i="10" s="1"/>
  <c r="M169" i="10" l="1"/>
  <c r="M91" i="1" l="1"/>
  <c r="L91" i="1"/>
  <c r="I123" i="10"/>
  <c r="M123" i="10" s="1"/>
  <c r="L114" i="1"/>
  <c r="L90" i="1" l="1"/>
  <c r="L116" i="1" s="1"/>
  <c r="L145" i="1" s="1"/>
  <c r="M90" i="1"/>
  <c r="M116" i="1" s="1"/>
  <c r="M145" i="1" s="1"/>
  <c r="I153" i="10"/>
  <c r="M153" i="10" s="1"/>
  <c r="F123" i="7"/>
  <c r="F122" i="7"/>
  <c r="F112" i="7"/>
  <c r="F105" i="7"/>
  <c r="G133" i="7"/>
  <c r="F133" i="7"/>
  <c r="F128" i="7"/>
  <c r="F99" i="7"/>
  <c r="F97" i="7"/>
  <c r="H114" i="1"/>
  <c r="D90" i="1"/>
  <c r="D116" i="1" s="1"/>
  <c r="D145" i="1" s="1"/>
  <c r="E114" i="1"/>
  <c r="I114" i="1"/>
  <c r="I101" i="1"/>
  <c r="I100" i="1" s="1"/>
  <c r="F10" i="7"/>
  <c r="I113" i="10"/>
  <c r="M113" i="10" s="1"/>
  <c r="I112" i="10"/>
  <c r="M112" i="10" s="1"/>
  <c r="F88" i="7"/>
  <c r="F11" i="7"/>
  <c r="F111" i="7"/>
  <c r="F110" i="7"/>
  <c r="F104" i="7"/>
  <c r="E90" i="1"/>
  <c r="E116" i="1" s="1"/>
  <c r="E145" i="1" s="1"/>
  <c r="M114" i="1"/>
  <c r="M101" i="1"/>
  <c r="M100" i="1" s="1"/>
  <c r="E101" i="1"/>
  <c r="E100" i="1" s="1"/>
  <c r="H90" i="1" l="1"/>
  <c r="H116" i="1" s="1"/>
  <c r="H145" i="1" s="1"/>
  <c r="I90" i="1"/>
  <c r="I116" i="1" s="1"/>
  <c r="I145" i="1" s="1"/>
</calcChain>
</file>

<file path=xl/sharedStrings.xml><?xml version="1.0" encoding="utf-8"?>
<sst xmlns="http://schemas.openxmlformats.org/spreadsheetml/2006/main" count="1569" uniqueCount="531">
  <si>
    <t>Расходы не производились в связи с отсутствием заявителей</t>
  </si>
  <si>
    <t>Обращений от граждан не поступало.</t>
  </si>
  <si>
    <t>Ресурсное обеспечение   мер социальной поддержки семей,имеющих детей,от общей потребности на их реализпацию, процентов</t>
  </si>
  <si>
    <t>Ресурсное обеспечение  социальной поддержки отдельных категорий граждан от общей потребности на их реализацию, процентов</t>
  </si>
  <si>
    <t>№ п/п</t>
  </si>
  <si>
    <t>Наименование раздела, мероприятия</t>
  </si>
  <si>
    <t>Распорядитель средств</t>
  </si>
  <si>
    <t>Освоение, тыс. руб.</t>
  </si>
  <si>
    <t>В рамках каких соглашений поступают средства из ФБ, МБ и ИИ</t>
  </si>
  <si>
    <t>ФБ</t>
  </si>
  <si>
    <t>ОБ</t>
  </si>
  <si>
    <t>МБ</t>
  </si>
  <si>
    <t>ИИ</t>
  </si>
  <si>
    <t>«Развитие мер социальной поддержки отдельных категорий граждан»</t>
  </si>
  <si>
    <t>Итого по подпрограмме</t>
  </si>
  <si>
    <t>Итого по программе</t>
  </si>
  <si>
    <t>Проведение социально значимых мероприятий</t>
  </si>
  <si>
    <t>Обеспечение исполнения полномочий по предоставлению ежемесячной денежной компенсации на оплату жилищно-коммунальных услуг отдельным категориям граждан</t>
  </si>
  <si>
    <t>Внедрение современных технологий в деятельность учреждений системы социальной защиты и обслуживания населения</t>
  </si>
  <si>
    <t>"Семья и дети"</t>
  </si>
  <si>
    <t>"Доступная среда"</t>
  </si>
  <si>
    <t>Иные мероприятия</t>
  </si>
  <si>
    <t>"Содействие занятости населения, улучшение условий и охраны труда"</t>
  </si>
  <si>
    <t>Реализация прав граждан на труд и социальная защита от безработицы, а также создание благоприятных условий для обеспечения занятости населения</t>
  </si>
  <si>
    <t>«Оказание содействия добровольному переселению в Ульяновскую область соотечественников, проживающих за рубежом»</t>
  </si>
  <si>
    <t>Наименование</t>
  </si>
  <si>
    <t>Исполнитель мероприятия (ИОГВ, ФИО, должность, тел.)</t>
  </si>
  <si>
    <t>Плановый срок реализации мероприятия</t>
  </si>
  <si>
    <t>Фактический срок реализации мероприятия</t>
  </si>
  <si>
    <t>Результат реализации мероприятий ГП (краткое описание, % выполнения работы)/значения целевых индикаторов</t>
  </si>
  <si>
    <t xml:space="preserve">Начало </t>
  </si>
  <si>
    <t xml:space="preserve">Окончание </t>
  </si>
  <si>
    <t xml:space="preserve">Плановое </t>
  </si>
  <si>
    <t>Фактическое</t>
  </si>
  <si>
    <t>запланированные</t>
  </si>
  <si>
    <t>достигнутые</t>
  </si>
  <si>
    <t>1.1.</t>
  </si>
  <si>
    <t>1.2.</t>
  </si>
  <si>
    <t>1.3.</t>
  </si>
  <si>
    <t>1.4.</t>
  </si>
  <si>
    <t>1.5.</t>
  </si>
  <si>
    <t>Доступная среда</t>
  </si>
  <si>
    <t>4</t>
  </si>
  <si>
    <t>5</t>
  </si>
  <si>
    <t>Предоставление субсидий на оплату жилого помещения и коммунальных услуг</t>
  </si>
  <si>
    <t>Предоставление компенсаций по оплате жилого помещения и коммунальных услуг</t>
  </si>
  <si>
    <t>Предоставление государственной социальной помощи, в том числе на основании социального контракта</t>
  </si>
  <si>
    <t>Предоставление мер социальной поддержки ветеранам труда</t>
  </si>
  <si>
    <t>Предоставление мер социальной поддержки труженикам тыла</t>
  </si>
  <si>
    <t>Предоставление мер социальной поддержки реабилитированным лицам и лицам, пострадавшим от политических репрессий</t>
  </si>
  <si>
    <t>Обеспечение ежемесячных выплат почётным гражданам Ульяновской области</t>
  </si>
  <si>
    <t>Обеспечение доплаты к пенсиям государственным служащим, получающим пенсию в соответствии с законодательством</t>
  </si>
  <si>
    <t>Предоставление услуг по погребению отдельных категорий граждан</t>
  </si>
  <si>
    <t>Предоставление дополнительных мер социальной поддержки супругам, детям и родителям лиц, замещавших государственные должности Ульяновской области, должности государственной гражданской службы Ульяновской области или должности в государственных органах Ульяновской области, не являющиеся должностями государственной гражданской службы Ульяновской области, и погибших при исполнении должностных (трудовых) обязанностей или умерших вследствие ранения, контузии, заболевания или увечья, полученных при исполнении должностных (трудовых) обязанностей</t>
  </si>
  <si>
    <t>Предоставление мер социальной поддержки педагогическим работникам образовательных учреждений, работающим и проживающим в сельской местности, рабочих посёлках (посёлках городского типа)</t>
  </si>
  <si>
    <t>Предоставление компенсационных выплат за проезд на садово-дачные массивы для социально не защищённых категорий лиц</t>
  </si>
  <si>
    <t>Выплата единовременной материальной помощи военнослужащим, сотрудникам правоохранительных органов и членам их семей</t>
  </si>
  <si>
    <t>Оказание мер социальной поддержки инвалидам боевых действий, проживающим на территории Ульяновской области</t>
  </si>
  <si>
    <t>Реализация мер социальной поддержки граждан, добровольно участвующих в охране общественного порядка на территории Ульяновской области</t>
  </si>
  <si>
    <t>Выплата пособий лицам, страдающим психическими расстройствами, находящимся в трудной жизненной ситуации</t>
  </si>
  <si>
    <t>Единовременные выплаты за вред, причинённый при оказании противотуберкулёзной помощи</t>
  </si>
  <si>
    <t>Обеспечение равной доступности услуг общественного транспорта для отдельных категорий граждан</t>
  </si>
  <si>
    <t>Предоставление мер поддержки творческим работникам</t>
  </si>
  <si>
    <t>Предоставление мер социальной поддержки инвалидам и участникам Великой Отечественной войны</t>
  </si>
  <si>
    <t>Предоставление мер государственной поддержки гражданам в связи с введением экономически обоснованных тарифов и нормативов потребления коммунальных услуг</t>
  </si>
  <si>
    <t>Предоставление мер социальной поддержки жёнам граждан, уволенных с военной службы</t>
  </si>
  <si>
    <t>Предоставление государственным гражданским служащим единовременной социальной выплаты на приобретение жилья</t>
  </si>
  <si>
    <t>Предоставление мер социальной поддержки гражданам, родившимся в период с 01 января 1932 года по 31 декабря 1945 года</t>
  </si>
  <si>
    <t>Выплата премий Губернатора Ульяновской области инвалидам</t>
  </si>
  <si>
    <t>Предоставление мер социальной поддержки работникам противопожарной службы Ульяновской области, профессиональных аварийно-спасательных служб и профессиональных аварийно-спасательных формирований Ульяновской области и лицам из их числа</t>
  </si>
  <si>
    <t>Предоставление мер социальной поддержки сельским старостам</t>
  </si>
  <si>
    <t>Предоставление мер социальной государственной поддержки добровольным пожарным</t>
  </si>
  <si>
    <t>Компенсационные выплаты гражданам при возникновении поствакцинальных осложнений</t>
  </si>
  <si>
    <t>Предоставление мер социальной поддержки на оплату жилищно-коммунальных услуг отдельным категориям граждан</t>
  </si>
  <si>
    <t>Выплаты инвалидам  страховых премий по договору обязательного страхования владельцев транспортных средств</t>
  </si>
  <si>
    <t>Предоставление дополнительных мер социальной поддержки многодетным семьям</t>
  </si>
  <si>
    <t>Выплата единовременных пособий гражданам, усыновившим (удочерившим) детей-сирот и детей, оставшихся без попечения родителей, на территории Ульяновской области</t>
  </si>
  <si>
    <t>Проведение ремонта жилых помещений, принадлежащих детям-сиротам и детям, оставшимся без попечения родителей, а также лицам из числа детей-сирот и детей, оставшихся без попечения родителей, на праве собственности</t>
  </si>
  <si>
    <t>Предоставление выплаты на содержание ребёнка в семье опекуна и приёмной семье, а также вознаграждение, причитающееся приёмному родителю</t>
  </si>
  <si>
    <t>Деятельность по опеке и попечительству в отношении несовершеннолетних</t>
  </si>
  <si>
    <t>Выплата ежемесячного пособия на ребёнка гражданам, имеющим детей</t>
  </si>
  <si>
    <t>Реализация мер социальной поддержки детей военнослужащих, сотрудников органов внутренних дел Федеральной службы безопасности Российской Федерации, прокуратуры Российской Федерации, органов уголовно-исполнительной системы Министерства юстиции Российской Федерации</t>
  </si>
  <si>
    <t>Дополнительная социальная поддержка семей, имеющих детей</t>
  </si>
  <si>
    <t>Выплата ежегодных премий Губернатора Ульяновской области «Семья года»</t>
  </si>
  <si>
    <t>Предоставление мер социальной поддержки по улучшению демографической ситуации в Ульяновской области</t>
  </si>
  <si>
    <t>Предоставление мер социальной поддержки по обеспечению полноценным питанием беременных женщин и кормящих матерей (в части ежемесячной денежной выплаты)</t>
  </si>
  <si>
    <t>Единовременное пособие беременной жене военнослужащего, проходящего военную службу по призыву, а также ежемесячное пособие на ребёнка военнослужащего, проходящего военную службу по призыву</t>
  </si>
  <si>
    <t>Выплата пособий по уходу за ребёнком до достижения им возраста полутора лет гражданам, не подлежащим обязательному социальному страхованию на случай временной нетрудоспособности и в связи с материнством</t>
  </si>
  <si>
    <t>Выплата пособий по беременности и родам женщинам, уволенным в связи с ликвидацией организаций, прекращением деятельности (полномочий) физическими лицами в установленном порядке</t>
  </si>
  <si>
    <t xml:space="preserve">Выплата пособий женщинам, вставшим на учёт в медицинских учреждениях в ранние сроки беременности, уволенным в связи с ликвидацией организаций, прекращением деятельности (полномочий) физическими лицами в установленном порядке </t>
  </si>
  <si>
    <t>Выплата пособий при рождении ребёнка гражданам, не подлежащим обязательному  социальному страхованию на случай временной нетрудоспособности и в связи с материнством</t>
  </si>
  <si>
    <t xml:space="preserve">Выплата единовременного пособия при всех формах устройства детей, лишённых родительского попечения, в семью </t>
  </si>
  <si>
    <t>Реализация мероприятий по перевозке несовершеннолетних, самостоятельно ушедших из семей, детских домов, школ-интернатов, специальных учебно-воспитательных учреждений</t>
  </si>
  <si>
    <t>1.3.1.</t>
  </si>
  <si>
    <t>1.3.2.</t>
  </si>
  <si>
    <t>Повышение уровня доступности приоритетных объектов социальной защиты и услуг</t>
  </si>
  <si>
    <t>Приспособление входной группы, оборудование путей движения внутри здания, оборудование пандусами, поручнями, тактильными полосами, лифтом, подъёмным устройством, приспособление прилегающей территории, автостоянки для инвалидов, адаптация санитарных узлов, установка системы информации и сигнализации об опасности (визуальной, звуковой, тактильной) в областных государственных учреждениях социального обслуживания:</t>
  </si>
  <si>
    <t>Областное государственное автономное учреждение социального обслуживания «Психоневрологический интернат в пос. Лесной»</t>
  </si>
  <si>
    <t>Областное государственное автономное учреждение социального обслуживания «Геронтологический центр в г. Ульяновске»</t>
  </si>
  <si>
    <t>Областное государственное автономное учреждение социального обслуживания «Психоневрологический интернат в пос. Дальнее Поле»</t>
  </si>
  <si>
    <t>Областное государственное казённое учреждение социального обслуживания «Социально-оздоровительный центр для граждан пожилого возраста и инвалидов в г. Новоульяновске»</t>
  </si>
  <si>
    <t>Областное государственное автономное учреждение социального обслуживания «Психоневрологический интернат в с. Акшуат»</t>
  </si>
  <si>
    <t>Областное государственное автономное учреждение социального обслуживания «Специальный дом-интернат для престарелых и инвалидов в с. Акшуат»</t>
  </si>
  <si>
    <t>Областное государственное автономное учреждение социального обслуживания «Дом-интернат для престарелых и инвалидов в г. Новоульяновске»</t>
  </si>
  <si>
    <t>Областное государственное автономное учреждение социального обслуживания «Специальный дом-интернат для престарелых и инвалидов в с. Репьёвка Колхозная»</t>
  </si>
  <si>
    <t>Повышение доступности и качества реабилитационных услуг для инвалидов, в том числе для детей-инвалидов, содействие в их социальной интеграции</t>
  </si>
  <si>
    <t>Оснащение реабилитационным оборудованием областных государственных учреждений социального обслуживания</t>
  </si>
  <si>
    <t>Областное государственное казённое учреждение социального обслуживания «Реабилитационный центр для детей и подростков с ограниченными возможностями «Подсолнух» в г. Ульяновске»</t>
  </si>
  <si>
    <t>Реализация комплекса информационных, просветительских и общественных мероприятий</t>
  </si>
  <si>
    <t>Организация курса лекций по применению жестового языка для родителей детей-инвалидов с нарушением слуха, специалистов органов социальной защиты, здравоохранения</t>
  </si>
  <si>
    <t>Информационные и просветительские мероприятия, направленные на преодоление социальной разобщённости в обществе и формирование позитивного отношения в обществе к проблеме обеспечения доступной среды жизнедеятельности для инвалидов и других маломобильных групп населения (далее – МГН) в Ульяновской области</t>
  </si>
  <si>
    <t>Проведение информационно-просветительской кампании по формированию у населения позитивного образа инвалидов и других МГН, подготовка и публикация учебных, информационных, справочных, методических пособий, руководств по формированию доступной среды для инвалидов и других МГН</t>
  </si>
  <si>
    <t>Проведение месячника «Белая трость», Международного дня глухих, Дня больных рассеянным склерозом, Дня больных сахарным диабетом</t>
  </si>
  <si>
    <t xml:space="preserve">Участие сборных команд Ульяновской области в межрегиональных и всероссийских соревнованиях среди инвалидов </t>
  </si>
  <si>
    <t>Проведение летней и зимней спартакиады для инвалидов и граждан пожилого возраста</t>
  </si>
  <si>
    <t>Приобретение микроавтобуса для перевозки инвалидов и других МГН</t>
  </si>
  <si>
    <t>Доля детей-сирот и детей, оставшихся без попечения родителей, переданных на воспитание в семьи граждан Российской Федерации, проживающих на территории Ульяновской области, в общей численности детей-сирот и детей, оставшихся без попечения родителей, проживающих на территории Ульяновской области, процентов</t>
  </si>
  <si>
    <t>Целевые индикаторы подпрограммы 3</t>
  </si>
  <si>
    <t>Целевые индикаторы подпрограммы 4</t>
  </si>
  <si>
    <t xml:space="preserve">Уровень регистрируемой безработицы к численности экономически активного населения Ульяновской области, процентов </t>
  </si>
  <si>
    <t>Доля инвалидов, которым планируется оказать содействие в трудоустройстве, в общей численности инвалидов трудоспособного возраста, процентов</t>
  </si>
  <si>
    <t xml:space="preserve">Целевые индикаторы подпрограммы 5 </t>
  </si>
  <si>
    <t xml:space="preserve">Целевые индикаторы подпрограммы 6 </t>
  </si>
  <si>
    <t>Уровень достижения плановых значений целевых индикаторов государственной программы, процентов</t>
  </si>
  <si>
    <t>Снижение объёма потребления энергетических ресурсов (электрическая и тепловая энергия, природный газ) и воды учреждениями, подведомственными Министерству здравоохранения и социального развития Ульяновской области, к уровню 2009 года (в сопоставимых условиях), процентов</t>
  </si>
  <si>
    <t>Обеспечение деятельности центрального аппарата и его территориальных органов</t>
  </si>
  <si>
    <t>Количество участников государственной программы и членов их семей, прибывших в Российскую Федерацию и зарегистрированных в территориальных органах Федеральной миграционной службы, человек</t>
  </si>
  <si>
    <t>Доля участников-заявителей подпрограммы в возрасте до 30 лет в общей численности участников подпрограммы (заявителей и членов их семей) трудоспособного возраста, процентов</t>
  </si>
  <si>
    <t>Технические и технологические мероприятия: модернизация систем наружного и внутреннего освещения с установкой энергосберегающих светильников, утепление ограждающих зданий (стен, входов, окон, подвалов, установка оконных блоков и т.д.) (ОГАУСО «Реабилитационный центр для инвалидов молодого возраста «Сосновый бор» в р. Вешкайма», ОГКУСО «Социально-реабилитационный центр для несовершеннолетних «Причал надежды» в г. Ульяновске», «Социально-реабилитационный центр для несовершеннолетних «Алые паруса» в г. Ульяновске»)</t>
  </si>
  <si>
    <t>Предоставление субсидий областного бюджета Ульяновской области юридическим лицам, не являющимся государственными (муниципальными) учреждениями, индивидуальным предпринимателям, оказывающим услуги в области социального обслуживания населения</t>
  </si>
  <si>
    <t>Данная мера соц. поддержки предоставляется по фактическому обращению граждан. (1чел.)</t>
  </si>
  <si>
    <t>Обращений не поступало.</t>
  </si>
  <si>
    <t xml:space="preserve"> Департамент социального благополучия, заместитель директора департамента  - начальник отдела социальной помощи и социальной сплочённости  Нафеева Еленая Анатольевнаа, департамент охраны прапв несовершеннолетних  директор департамента Габбасова Н.Н.</t>
  </si>
  <si>
    <t>Департамент занятости, труда, и развития социального партнёрства Савельева Галина Александровна, директор департамента, 41-72-03</t>
  </si>
  <si>
    <t>Снижение объёма потребления энергетических ресурсов (электрическая и тепловая энергия, природный газ) и воды учреждениями, подведомственными Главного управления труда,занятости и социального благополучия Ульяновской области, к уровню 2009 года (в сопоставимых условиях), процентов</t>
  </si>
  <si>
    <t>1.9.</t>
  </si>
  <si>
    <t xml:space="preserve">Реконструкция незавершенного строительстом здания ОГКУСО «Пансионат для граждан пожилого возраста в р.п.Языково» и оснащение его технологическим оборудованием </t>
  </si>
  <si>
    <t>Министерство строительства, жилищно-коммунального комплекса и транспорта Ульяновской области</t>
  </si>
  <si>
    <t>Реализация социальных программ, связанных с укреплением материально-технической базы учреждений социального обслуживания населения и оказанием адресной социальной помощи неработающим пенсионерам, являющимся получателями страховых пенсий по старости и по инвалидности, и обучением компьютерной грамотности неработающих пенсионеров</t>
  </si>
  <si>
    <t>1.10.</t>
  </si>
  <si>
    <t>Субсидии из федерального бюджета бюджетам муниципальных образований на софинансирование расходов на реализацию мероприятий по обеспечению доступности приоритетных объектов и услуг в приоритетных сферах жизнедеятельности инвалидов и других маломобильных групп населения</t>
  </si>
  <si>
    <t>3.5.</t>
  </si>
  <si>
    <t>1 кв.</t>
  </si>
  <si>
    <t>4 кв.</t>
  </si>
  <si>
    <t>2 кв.</t>
  </si>
  <si>
    <t>3 кв.</t>
  </si>
  <si>
    <t>Главное управление труда, занятости и социального благополучия  Ульяновской области , соисполнитель не предусмотрен</t>
  </si>
  <si>
    <t>Главное управление труда, занятости и социального благополучия  Ульяновской области ,</t>
  </si>
  <si>
    <t>5.3.</t>
  </si>
  <si>
    <t>Средства на реализацию мероприятий, предусмотренных региональными программами переселения, включёнными в Государственную программу по оказанию содействия добровольному переселению в Российскую Федерацию соотечественников, проживающих за рубежом</t>
  </si>
  <si>
    <t>Доля граждан, получивших социальные услуги в учреждениях социального обслуживания, в общей численности граждан, обратившихся за получением социальных услуг в учреждениях социального обслуживания, процентов</t>
  </si>
  <si>
    <t>Причина отклонения</t>
  </si>
  <si>
    <t>Процент достижения целевого индикатора (Факт/План)</t>
  </si>
  <si>
    <t>Фактическое значение</t>
  </si>
  <si>
    <t>Плановое значение</t>
  </si>
  <si>
    <t>Наименование целевого индикатора</t>
  </si>
  <si>
    <t>"Социальная поддержка и защита населения Ульяновской области на 2014-2018 годы"</t>
  </si>
  <si>
    <t>Сведения о достижении целевых показателей Государственной программы</t>
  </si>
  <si>
    <t>Приложение 3</t>
  </si>
  <si>
    <t>Уровень регистрируемой безработицы к численности эко-номически активного населения Ульяновской области, процентов (4.1)</t>
  </si>
  <si>
    <t>Количество получателей государственных услуг в сфере содействия занятости населения, человек (4.4.)</t>
  </si>
  <si>
    <t>Количество работников, прошедших обучение по охране труда в аккредитованных обучающих организациях, человек (4.3)</t>
  </si>
  <si>
    <t>Численность пострадавших в результате несчастных случаев на производстве с утратой трудоспособности на 1 рабочий день и более человек (4.5)</t>
  </si>
  <si>
    <t>Количество рабочих мест, на которых проведена специальная оценка условий труда (от общего количества рабочих мест) (4.6)</t>
  </si>
  <si>
    <t>Удельный вес рабочих мест, на которых проведена специальная оценка условий труда, в общем количестве рабочих мест, процентов (4.7)</t>
  </si>
  <si>
    <t>Численность работников, занятых во вредных производствах и (или) опасных условиях труда, тыс. человек (4.8)</t>
  </si>
  <si>
    <t>Удельный вес работников, занятых во вредных производствах и (или) опасных условиях труда, от общей численности работников, процентов (4.9)</t>
  </si>
  <si>
    <t>Численность соотечественников из числа граждан, вынужденно покинувших территорию Украины, переселившихся в Ульяновскую область, человек (5.1.1)</t>
  </si>
  <si>
    <t>Предоставление ежемесячной денежной выплаты производится на заявительной основе</t>
  </si>
  <si>
    <t xml:space="preserve"> для 425 человек будут адаптированы санитарные узлы, места общего пользования срекдствами доступности, укладка тактильных покрытий</t>
  </si>
  <si>
    <t>для 220 человек будут адаптированы санитарные узлы, места общего пользования срекдствами доступности, укладка тактильных покрытий</t>
  </si>
  <si>
    <t>для 80 человек будет заменена входная группа, уставлен пандус, обустроены саузлы, места общего пользования, уложена тактильная плитка</t>
  </si>
  <si>
    <t>Работы выполнены на сумму 5594,7 тыс. руб.</t>
  </si>
  <si>
    <t>Работы выполнены на сумму 5815,4 тыс. руб.</t>
  </si>
  <si>
    <t>Работы выполнены на сумму 2950,3 тыс. руб.</t>
  </si>
  <si>
    <t>1.11.</t>
  </si>
  <si>
    <t>Приложение  №2</t>
  </si>
  <si>
    <t>Увеличение количества рабочих мест, на которых проведена специальная оценка условий труда повлекло и увеличение удельного веса рабочих мест на которых проведена процедура по оценке рабочих мест</t>
  </si>
  <si>
    <t xml:space="preserve">За 2015 год трудоустроено 170 незанятых инвалидов. </t>
  </si>
  <si>
    <t>Меры социальной поддержки предоставлены 2 человекам, задолженности перед получателями нет</t>
  </si>
  <si>
    <t>субвенции для осуществления деятельности по опеке и попечительству для 23 МО, процент выполнения 100 %</t>
  </si>
  <si>
    <t>За 2015 год федеральных средсв было выплачено 1858,7 ыс.рублей. Всего выплаты получили 788 человек, из них федеральных средсв - 349 чел. Неосвоение средст произошло из за частичного отсутствия документов у участника, необходимых для организации выплаты, добровольный отказ участника о получения выплаты, осутствия участника в пределах региона по объективным причинам.</t>
  </si>
  <si>
    <t>Предоставление адресной материальной помощи гражданам, оказавшимся в трудной жизненной ситуации; адресной материальной помощи неработающим пенсионерам, являющимся получателями страховых пенсий по старости и по инвалидности; адресной материальной помощи гражданам, которым предоставляется лечение методом программного системного гемодиализа</t>
  </si>
  <si>
    <t>Приобретение протезно-ортопедических изделий лицам, не имеющим инвалидности, но по медицинским показаниям нуждающимся в них</t>
  </si>
  <si>
    <t>Предоставление мер социальной поддержки ветеранам труда Ульяновской области</t>
  </si>
  <si>
    <t>Реализация мер социальной поддержки родителей военнослужащих, сотрудников органов внутренних дел, Федеральной службы безопасности Российской Федерации, прокуратуры Российской Федерации, органов уголовно-исполнительной системы Министерства юстиции Российской Федерации, погибших при исполнении обязанностей военной службы, служебных обязанностей или умерших вследствие ранения, контузии, заболеваний, увечья, полученных при исполнении обязанностей военной службы, служебных обязанностей</t>
  </si>
  <si>
    <t>Материальное обеспечение вдов Сычева В.А .и Доронина Н.П.</t>
  </si>
  <si>
    <t>Предоставление мер государственной социальной поддержки отдельных категорий специалистов социального обслуживания населения и детских домов, работающих и проживающих в сельской местности на территории Ульяновской области»</t>
  </si>
  <si>
    <t>Предоставление мер социальной поддержки отдельных категорий молодых специалистов учреждений социального обслуживания населения и детских домов</t>
  </si>
  <si>
    <t>Предоставление единовременного пособия в целях возмещения вреда, причиненного в связи с исполнением работниками противопожарной службы Ульяновской области трудовых обязанностей</t>
  </si>
  <si>
    <t>1.5.35.</t>
  </si>
  <si>
    <t>Предоставление мер социальной поддержки на обеспечение жильём отдельных категорий граждан, установленных Федеральными законами от 12 января 1995 года № 5-ФЗ «О ветеранах» и от 24 ноября 1995 года № 181-ФЗ «О социальной защите инвалидов в Российской Федерации»</t>
  </si>
  <si>
    <t>Предоставление мер социальной поддержки  лицам награжденным знаком «Почетный донор СССР» и «Почетный донор России»</t>
  </si>
  <si>
    <t>1.6.</t>
  </si>
  <si>
    <t>1.7.</t>
  </si>
  <si>
    <t>2.1.</t>
  </si>
  <si>
    <t>2.2.</t>
  </si>
  <si>
    <t>Предоставление ежемесячной выплаты лицам из числа детей-сирот и детей, оставшихся без попечения родителей, обучающимся в муниципальных учреждениях образования</t>
  </si>
  <si>
    <t>Предоставление ежемесячной денежной выплаты на обеспечение проезда детей-сирот и детей, оставшихся без попечения родителей, а также лиц из числа детей-сирот и детей, оставшихся без попечения родителей, обучающихся в муниципальных учреждениях образования, на городском, пригородном, в сельской местности на внутрирайонном транспорте (кроме такси), а также проезда один раз в год к месту жительства и обратно к месту учёбы</t>
  </si>
  <si>
    <t>Оплата проезда к месту лечения и обратно детей-сирот и детей, оставшихся без попечения родителей, а также лиц из числа детей, оставшихся без попечения родителей</t>
  </si>
  <si>
    <t>Возмещение расходов, связанных с обучением детей – сирот и детей, оставшихся без попечения родителей, а также лиц из числа детей, оставшихся без попечения родителей, на курсах по подготовке к поступлению в образовательные учреждения среднего профессионального и высшего профессионального образования</t>
  </si>
  <si>
    <t xml:space="preserve">Ежемесячная выплата на ребенка до достижения им возраста 3 лет  </t>
  </si>
  <si>
    <t>Предоставление мер социальной поддержи отдельным категориям инвалидов,  имеющих детей, по оплате жилых помещений частного жилищного фонда</t>
  </si>
  <si>
    <t>Организация льготного проезда железнодорожным транспортом пригородного сообщения обучающихся и студентов учреждений образования</t>
  </si>
  <si>
    <t>Реализация полномочий по оказанию семьям, детям и отдельным гражданам, попавшим в трудную жизненную ситуацию, помощи и реализации прав и интересов, в улучшении их социального положения, а также психологического статуса и содержание деятельности ОГКУ СО "Центр социально-психологической помощи семье и детям "Семья" в г. Ульяновске"</t>
  </si>
  <si>
    <t>-</t>
  </si>
  <si>
    <t>Областное государственное автономное учреждение социального обслуживания «Дом-интернат для престарелых и инвалидов «Союз» в с. Бригадировка»</t>
  </si>
  <si>
    <t>5.2.</t>
  </si>
  <si>
    <t>Информирование местного населения и соотечественников, проживающих за рубежом, о добровольном переселении в Ульяновскую область</t>
  </si>
  <si>
    <t>3.1.</t>
  </si>
  <si>
    <t>3.1.1.1.</t>
  </si>
  <si>
    <t>3.1.1.2.</t>
  </si>
  <si>
    <t>3.1.1.3.</t>
  </si>
  <si>
    <t>3.1.1.4.</t>
  </si>
  <si>
    <t>3.1.1.5.</t>
  </si>
  <si>
    <t>3.1.1.6.</t>
  </si>
  <si>
    <t>3.1.1.7.</t>
  </si>
  <si>
    <t>3.1.1.8.</t>
  </si>
  <si>
    <t>3.1.1.9.</t>
  </si>
  <si>
    <t>3.2.</t>
  </si>
  <si>
    <t>3.2.1.</t>
  </si>
  <si>
    <t>3.2.1.1.</t>
  </si>
  <si>
    <t>3.2.1.2.</t>
  </si>
  <si>
    <t>3.3.1.</t>
  </si>
  <si>
    <t>3.3.2.</t>
  </si>
  <si>
    <t>3.3.2.1.</t>
  </si>
  <si>
    <t>3.3.2.2.</t>
  </si>
  <si>
    <t>3.3.2.3.</t>
  </si>
  <si>
    <t>3.3.2.4.</t>
  </si>
  <si>
    <t>3.4.</t>
  </si>
  <si>
    <t>3.4.1.</t>
  </si>
  <si>
    <t>Информирование населения и работодателей о положении на рынке труда</t>
  </si>
  <si>
    <t xml:space="preserve">Мероприятия в области социального партнёрства </t>
  </si>
  <si>
    <t xml:space="preserve">Софинансирование дополнительных мероприятий в сфере занятости населения, включающих в себя содействие в трудоустройстве незанятым инвалидам, в том числе инвалидам, использующим кресла-коляски, на оборудованные (оснащённые) для них рабочие места и создание инфраструктуры, необходимой для беспрепятственного доступа к рабочим местам </t>
  </si>
  <si>
    <t>Профессиональное обучение и дополнительное профессиональное образование женщин в период отпуска по уходу за ребёнком до достижения им возраста трёх лет</t>
  </si>
  <si>
    <t>6.1.</t>
  </si>
  <si>
    <t>Обеспечение деятельности центрального аппарата Министерства и его территориальных органов</t>
  </si>
  <si>
    <t>6.3.</t>
  </si>
  <si>
    <t xml:space="preserve"> «Обеспечение реализации государственной программы»</t>
  </si>
  <si>
    <t>Правительство Ульяновской области</t>
  </si>
  <si>
    <t>Семья и дети</t>
  </si>
  <si>
    <t>3.</t>
  </si>
  <si>
    <t>6</t>
  </si>
  <si>
    <t>х</t>
  </si>
  <si>
    <t>Количество граждан пожилого возраста и инвалидов, принявших участие в областных общественно и социально значимых мероприятиях и в мероприятиях, предназначенных для реализации социокультурных потребностей граждан пожилого возраста и инвалидов, тыс. человек</t>
  </si>
  <si>
    <t>Количество работников, прошедших обучение по охране труда в аккредитованных обучающих организациях, человек</t>
  </si>
  <si>
    <t>Доля малоимущих семей и малоимущих одиноко проживающих граждан, являющихся получателями государственной социальной помощи на основании социального контракта, в общей численности малоимущих семей и малоимущих одиноко проживающих граждан, обратившихся за государственной социальной помощью, процентов</t>
  </si>
  <si>
    <t>Доля граждан, получивших государственную социальную помощь на основании социального контракта, преодолевших трудную жизненную ситуацию, в общей численности граждан, получивших государственную социальную помощь на основании социального контракта, процентов</t>
  </si>
  <si>
    <t>Финансирование (по всем источникам), тыс. руб.</t>
  </si>
  <si>
    <t>ИТОГО по программе</t>
  </si>
  <si>
    <t>Доля доступных для граждан пожилого возраста и инвалидов учреждений социального обслуживания в общем количестве учреждений социального обслуживания, процентов</t>
  </si>
  <si>
    <t>Количество граждан пожилого возраста, приобщённых к занятиям физической культурой и здоровому образу жизни, тыс. человек</t>
  </si>
  <si>
    <t xml:space="preserve">Фирстаев Владимир Сергеевич, тел. 41-72-06 </t>
  </si>
  <si>
    <t>Планируемый объем финансирования, тыс. руб.*</t>
  </si>
  <si>
    <t>Предоставленное финансирование, тыс. руб.**</t>
  </si>
  <si>
    <t>Габбасова Наталья Николаевна, директор департамента охраны прав несовершеннолетних,тел. 44-95-71</t>
  </si>
  <si>
    <t xml:space="preserve">Департамент социальной защиты населения, заместитель директора департамента Нафеева Еленая Анатольевнаа, тел.44-12-85 </t>
  </si>
  <si>
    <r>
      <t xml:space="preserve">Средства на социальные выплаты безработным гражданам </t>
    </r>
    <r>
      <rPr>
        <sz val="10"/>
        <color indexed="8"/>
        <rFont val="Times New Roman"/>
        <family val="1"/>
        <charset val="204"/>
      </rPr>
      <t>(в соответствии с постановлением Правительства Российской Федерации от 15.04.2014 № 298 «Об утверждении государственной программы Российской Федерации «Содействие занятости населения», Федеральным законом от 02.12.2013№ 349-ФЗ «О федеральном бюджете на 2014 год и плановый период 2015 и 2016 годов»)</t>
    </r>
  </si>
  <si>
    <t>Примечание</t>
  </si>
  <si>
    <t>1.8.</t>
  </si>
  <si>
    <t>Государственная программа Ульяновской области "Социальная поддержка и защита населения Ульяновской области на 2014-2018 годы"</t>
  </si>
  <si>
    <t>Приложение 1</t>
  </si>
  <si>
    <t>Правительство Ульяновской области в (Директор ОГКУСО "Центр социально-психологической помощи семье и детям  "Семья" в г. УльяновскеЛ.А.Миронова)</t>
  </si>
  <si>
    <t xml:space="preserve"> Директор ОГКУСО "Центр социально-психологической помощи семье и детям  "Семья" в г. Ульяновске Л.А.Миронова</t>
  </si>
  <si>
    <t>Целевые индикаторы подпрограммы 1</t>
  </si>
  <si>
    <t>Доля граждан, получивших социальные услуги в учреждениях социального обслуживания, в общей численности граждан, обратившихся за получением социальных услуг в учреждения социального обслуживания, процентов</t>
  </si>
  <si>
    <t>Целевые индикаторы подпрограммы 2</t>
  </si>
  <si>
    <t>Сведения об объёмах финансирования за I квартал 2016 года</t>
  </si>
  <si>
    <t>Отчёт об исполнении плана -  графика реализации государственной программы  за I квартал 2016 года</t>
  </si>
  <si>
    <t>Основное мероприятие "Предоставление мер социальной поддержки"</t>
  </si>
  <si>
    <t>1.</t>
  </si>
  <si>
    <t>Главное управление труда, занятости и социального благополучия  Ульяновской области, Правительство Ульяновской области</t>
  </si>
  <si>
    <t>1.12.</t>
  </si>
  <si>
    <t>1.13.</t>
  </si>
  <si>
    <t>1.14.</t>
  </si>
  <si>
    <t>1.15.</t>
  </si>
  <si>
    <t>1.16.</t>
  </si>
  <si>
    <t>1.17.</t>
  </si>
  <si>
    <t>1.18.</t>
  </si>
  <si>
    <t>1.19.</t>
  </si>
  <si>
    <t>1.20.</t>
  </si>
  <si>
    <t>1.21.</t>
  </si>
  <si>
    <t>Главное управление труда, занятости и социального благополучия  Ульяновской области</t>
  </si>
  <si>
    <t>1.22.</t>
  </si>
  <si>
    <t>1.23.</t>
  </si>
  <si>
    <t>1.24.</t>
  </si>
  <si>
    <t>1.25.</t>
  </si>
  <si>
    <t>1.26.</t>
  </si>
  <si>
    <t>1.27.</t>
  </si>
  <si>
    <t>1.28.</t>
  </si>
  <si>
    <t>1.29.</t>
  </si>
  <si>
    <t>1.30.</t>
  </si>
  <si>
    <t>1.31.</t>
  </si>
  <si>
    <t>1.32.</t>
  </si>
  <si>
    <t>1.33.</t>
  </si>
  <si>
    <t>1.34.</t>
  </si>
  <si>
    <t>1.35.</t>
  </si>
  <si>
    <t>1.36.</t>
  </si>
  <si>
    <t>1.37.</t>
  </si>
  <si>
    <t>1.38.</t>
  </si>
  <si>
    <t>1.39.</t>
  </si>
  <si>
    <t>1.40.</t>
  </si>
  <si>
    <t>1.41.</t>
  </si>
  <si>
    <t>1.42.</t>
  </si>
  <si>
    <t>1.43.</t>
  </si>
  <si>
    <t>1.44.</t>
  </si>
  <si>
    <t>Предоставление отдельных мер социальной поддержки граждан, подвергшихся воздействию радиации</t>
  </si>
  <si>
    <t>2.</t>
  </si>
  <si>
    <t>Основное мероприятие "Оказание услуг в области социального обслуживания"</t>
  </si>
  <si>
    <t>Основное мероприятие "Адресно целевая поддержка в области социальной защиты населения"</t>
  </si>
  <si>
    <t xml:space="preserve">1. </t>
  </si>
  <si>
    <t>Основное мероприятие "Обеспечение доступности приоритетных объектов и услуг в приоритетных сферах жизнедеятельности инвалидов и других маломобильных групп населения в областных учреждениях"</t>
  </si>
  <si>
    <t>Министерство строительства, жилищно-коммунального комплекса и транспорта Ульяновской области, Управление</t>
  </si>
  <si>
    <t>1.1.1.</t>
  </si>
  <si>
    <t>Приспособление входной группы, оборудование путей движения внутри здания, оборудование пандусами, поручнями, тактильными полосами, лифтом, подъёмным устройством, приспособление прилегающей территории, автостоянки для инвалидов, адаптация санитарных узлов, установка системы информации и сигнализации об опасности (визуальной, звуковой, тактильной) в государственных организациях социального обслуживания, организациях для детей-сирот и детей, оставшихся без попечения родителей</t>
  </si>
  <si>
    <t>1.1.2.</t>
  </si>
  <si>
    <t>Реконструкция перехода между спальным и лечебными корпусами с установкой грузопассажирского (больничного) лифта Областного государственного автономного учреждения социального обслуживания «Реабилитационный центр для инвалидов молодого возраста «Сосновый бор» в р.п. Вешкайма»</t>
  </si>
  <si>
    <t>1.2.1.</t>
  </si>
  <si>
    <t>1.3.2.1.</t>
  </si>
  <si>
    <t>1.3.2.2.</t>
  </si>
  <si>
    <t>1.3.2.3.</t>
  </si>
  <si>
    <t>1.3.2.4.</t>
  </si>
  <si>
    <t>1.4.1.</t>
  </si>
  <si>
    <t>"Содействие занятости населения, улучшение условий и охраны труда и здоровья на рабочем месте"</t>
  </si>
  <si>
    <t>Основное мероприятие "Содействие трудоустройству населения, улучшение условий, охраны труда и здоровья на рабочем месте, развитие социального партнёрства"</t>
  </si>
  <si>
    <t>Выплата денежного вознаграждения в рамках реализации постановления Правительства Ульяновской области от 07.11.2014 "О денежном вознаграждении граждан, оказавших содействие в раскрытии налоговых преступлений, установлении фактов совершения налоговых правонарушений, производстве по делам об административных правонарушениях в области налогов и сборов, а также в области законодательства о труде и об охране труд</t>
  </si>
  <si>
    <t>Улучшение условий, охраны труда и здоровья на рабочем месте</t>
  </si>
  <si>
    <t>Основное мероприятие "Содействие в трудоустройстве незанятых инвалидов на оборудованные (оснащенные) для них рабочие места"</t>
  </si>
  <si>
    <t>Основное мероприятие "Привлечение соотечественников, проживающих за рубежом, на постоянное место жительство в Ульяновскую область "</t>
  </si>
  <si>
    <t>Предоставление участникам подпрограммы мер поддержки</t>
  </si>
  <si>
    <t xml:space="preserve"> «Обеспечение реализации государственной программы» на 2015-2018 годы</t>
  </si>
  <si>
    <t>Основное мероприятие «Обеспечение деятельности государственного заказчика и соисполнителей государственной программы»</t>
  </si>
  <si>
    <t>Обеспечение деятельности центрального аппарата Управления и его территориальных органов</t>
  </si>
  <si>
    <t>Содержание подведомственных  учреждений (содержание и обеспечение деятельности  учреждений социального обслуживания инвалидов, граждан пожилого возраста и иных категорий граждан, детских домов, детских домов-интернатов и социально-реабилитационных центров для несовершеннолетних, областных государственных учреждений социальной защиты населения по обеспечению хозяйственного обслуживания и областных государственных казённых учреждений центров занятости населения)</t>
  </si>
  <si>
    <t>Основное мероприятие "Мероприятия в области энергосбережения и энергоэффективности"</t>
  </si>
  <si>
    <t xml:space="preserve">Технические и технологические мероприятия: модернизация систем наружного и внутреннего освещения с установкой энергосберегающих светильников, утепление ограждающих зданий (стен, входов, окон, подвалов, установка оконных блоков и т.д.) </t>
  </si>
  <si>
    <t>Проведение 3-х социально-значимых мероприятия</t>
  </si>
  <si>
    <t>содержание центра, , оказание Психолого-педагогическая помощь гражданам в трудной жизненной ситуации и семьям в социально-опасном положении 8043,75 чел.дн. Психологическая коррекция нарушений общения и искажений в психическом развитии у детей и отдельных граждан 3741 чел. дн. Организация работы телефона экстренной психологической помощи 2190 часов. Организационно-методическая работа 403,2 часа</t>
  </si>
  <si>
    <t xml:space="preserve">1)Договора с 4 поставщиками на поставку протезно-ортопедических изделий заключены 29.01.2016г.
2) прием , проверка документов и формирование списков;  3) получатель берёт направление в организации с которой заключен договор на изготовление изделий;4) по факту изготовления изделий в органы социальной защиты поставщиками предоставляется реестр получателей изделий; 5) на основании реестра учреждение социальной защиты оплачивает произведённые изделия.                   За 1 квартал приобретено протезно-ортопедических изделий 886 лицам, неимеющим инвалидности в т.ч. лица ставшие на очередь в 2015 году,  но по медицинским показаниям нуждающимся в них. </t>
  </si>
  <si>
    <t>За 1 квартал 2016г оплата непроизводилась,так как договора заключены 29.01.2016г. Документы на оплату поставщиками  были недооформлены.</t>
  </si>
  <si>
    <t>Предоставление субсидий  на оплату жилого помещения и коммунальных услуг 22408 граждан. 1. Прием документов. 2.Принятие решения о назначении субсидии. 3. Назначение субсидии. 3. Формирование выплатных документов. 4. Направление выплатных документов в кредитные организации и отделения почтовой связи.</t>
  </si>
  <si>
    <t>Предоставление компенсаций по оплате жилого помещения и коммунальных услуг 7000 граждан. 1. Прием документов. 2.Принятие решения о назначении субсидии. 3. Назначение субсидии. 3. Формирование выплатных документов. 4. Направление выплатных документов в кредитные организации и отделения почтовой связи.</t>
  </si>
  <si>
    <t>Сбор пакетов документов территориальными органами, принятие решения о выплате, оформление решения протоколом, подготовка распоряжения на перечисление денежных средств, предоставление  адресной   помощи 1400 семьям</t>
  </si>
  <si>
    <t>Сбор пакетов документов от территориальных органов СЗН, подготовка заседания областной общественной комиссии, оформление протокола комиссии, подготовка распоряжения на перечисление денежных средств, предоставление адресной материальной помощи 1446 гражданам</t>
  </si>
  <si>
    <t>1) прием  и проверка документов; 2) поучатель берёт направыление в организации с которой заключен договор на изготовление изделий;3) по факту изготовления изделий в органы социальной защиты поставщиками предоставляется реестр получателей изделий; 4) на основании реестра органы социальной защиты оплачивают произведённые изделия. Приобретение протезно-ортопедических изделий 1840 лицам, не имеющим инвалидности, но по медицинским показаниям нуждающимся в них</t>
  </si>
  <si>
    <t>Предоставление мер социальной поддержки 96343 ветеранам труда. По оплате ЖКУ: 1. Реестры получателей направляются в расчётную организацию (РО). 2. РО осуществляет расчёт сумм ЕДК. 3. Получение от РО реестров с рассчитанными суммами ЕДК. 4 Формирование выплатных документов на представление ЕДК через почтовые отделения и кредитные организации</t>
  </si>
  <si>
    <t>1) прием документов; 2) подготовка распорядительного документа; 3) предоставление выплаты. Предоставление мер социальной поддержки 298  труженикам тыла</t>
  </si>
  <si>
    <t>Предоставление мер социальной поддержки 926 реабилитированным лицам и лицам, пострадавшим от политических репрессий. По оплатем ЖКУ: 1. Реестры получателей направляются в расчётную организацию (РО). 2. РО осуществляет расчёт сумм ЕДК. 3. Получение от РО реестров с рассчитанными суммами ЕДК. 4 Формирование выплатных документов на представление ЕДК через почтовые отделения и кредитные организации</t>
  </si>
  <si>
    <t xml:space="preserve">Предоставление мер социальной поддержки 115565 ветеранам труда Ульяновской области. По оплате ЖКУ: 1. Реестры получателей направляются в расчётную организацию (РО). 2. РО осуществляет расчёт сумм ЕДК. 3. Получение от РО реестров с рассчитанными суммами ЕДК. 4 Формирование выплатных документов на представление ЕДК через почтовые отделения и кредитные </t>
  </si>
  <si>
    <t xml:space="preserve">Ежемесячные и единовременные выплаты 136 почётным гражданам 1.Прием документов. 2.Принятие решения о назначении компенс. выплаты на погребение Почётного гражданина Ульяновской области, на установление надгробия на могиле Почётного гражданина Ульяновской области. 3.Формирование выплатных документов. 4. Направление выплатных документов на оплату через Сбербанк и Главпочтамт </t>
  </si>
  <si>
    <t>Ежемесячное предоставление пенсии за выслугу лет 726 бывшим гос. служащим Ульяновской области. 1. Прием документов. 2. Принятие Распоряжения Минздравсоцразвития Ульяновской области о назначении (об отказе) пенсии за выслугу лет. 3. Назначение пенсии. 4. Формирование выплатных документов. 5. Направление выплатных документов в Сбербанк и Главпочтамт.</t>
  </si>
  <si>
    <t>1) прием документов; 2) подготовка распорядительного документа; 3) предоставление выплаты. Выплата пособия по погребению 135 отдельным категориям граждан</t>
  </si>
  <si>
    <t xml:space="preserve">1) прием документов; 2) подготовка распорядительного документа; 3) предоставление выплаты. Предоставление дополнительных мер социальной поддержки 9 гражданам </t>
  </si>
  <si>
    <t>Предоставление мер социальной поддержки 12770 педагогическим работникам образовательных учреждений. 1. Реестры получателей направляются в расчётную организацию (РО). 2. РО осуществляет расчёт сумм ЕДК. 3. Получение от РО реестров с рассчитанными суммами ЕДК. 4 Формирование выплатных документов на представление ЕДК через почтовые отделения и кредитные организации</t>
  </si>
  <si>
    <t>1) прием документов; 2) подготовка распорядительного документа; 3) предоставление выплаты. Оказание  помощи 3 гражданам</t>
  </si>
  <si>
    <t>1) прием документов; 2) подготовка распорядительного документа; 3) предоставление выплатыОказание мер социальной поддержки 93 инвалидам боевых действий</t>
  </si>
  <si>
    <t>1) прием документов; 2) подготовка распорядительного документа; 3) предоставление выплаты. оказание мер социальной поддержки 482 гражданам</t>
  </si>
  <si>
    <t>1) прием документов; 2) подготовка распорядительного документа; 3) предоставление выплаты. оказание мер социальной поддержки 1001 гражданину, добровольно участвующих в охране общественного порядка на территории Ульяновской области</t>
  </si>
  <si>
    <t>1) прием документов; 2) подготовка распорядительного документа; 3) предоставление выплаты. Выплата пособий 5600 чел., страдающих психическими расстройствами, находящихся в трудной жизненной ситуации</t>
  </si>
  <si>
    <t>Проведение 5 социально-значимых мероприятий</t>
  </si>
  <si>
    <t>Ежемесячное предоставление материального обеспечения 2 вдов. 1. Ежемесячное формирование выплатных  документов на Сбербанк</t>
  </si>
  <si>
    <t>1) прием документов; 2) подготовка распорядительного документа; 3) предоставление выплаты. Единовременная выплата 5 гражданам</t>
  </si>
  <si>
    <t>1) прием документов; 2) подготовка распорядительного документа; 3) предоставление выплаты. Компенсация перевозчикам 10749 отдельных категорий граждан</t>
  </si>
  <si>
    <t>1.Приём документов  2. Формирование выплатных документов . 3. Направление выплатных документов в Сбербанк и Главпочтамт.Ежемесячная денежная выплата 211 ветеранам творческих профессий и ежегодная денежная выплата 80 ветеранам творческих профессий, достигшим 65-летнего возраста</t>
  </si>
  <si>
    <t>1) прием документов; 2) подготовка распорядительного документа; 3) предоставление выплаты. Ежемесячная компенсация 2294 гражданам</t>
  </si>
  <si>
    <t>1) прием документов; 2) подготовка распорядительного документа; 3) предоставление выплаты. Ежемесячная компенсация 620 гражданам</t>
  </si>
  <si>
    <t>1) прием документов; 2) подготовка распорядительного документа; 3) предоставление выплаты. Ежемесячная выплата 230  жёнам граждан, уволенных с военной службы</t>
  </si>
  <si>
    <t>1) прием документов; 2) подготовка распорядительного документа; 3) предоставление выплаты. Ежемесячная компенсация 322766 отдельным категориям граждан</t>
  </si>
  <si>
    <t xml:space="preserve">Прием документов, их проверка и включение граждан в список на получение свидетельств. </t>
  </si>
  <si>
    <t>Подготовка распорядительного документа на основании выдачи удостоверения "Ветеран труда"; 2) предоставление выплаты. Ежегодная денежная выплата 97000 гражданам родившихся в период с 01 января 1932 года по 31 декабря 1945 года</t>
  </si>
  <si>
    <t>1) прием документов; 2) подготовка распорядительного документа; 3) предоставление выплаты. ежемесячная выплата 2 гражданам</t>
  </si>
  <si>
    <t>1) прием документов; 2) подготовка распорядительного документа; 3) предоставление выплаты. Предоставление мер социальной поддержки 250  сельским старостам</t>
  </si>
  <si>
    <t xml:space="preserve">1) прием документов; 2) подготовка распорядительного документа; 3) предоставление выплаты. Предоставление мер государственной социальной поддержки 12 отдельных категорий специалистов </t>
  </si>
  <si>
    <t xml:space="preserve">1) прием документов; 2) подготовка распорядительного документа; 3) предоставление выплаты. Предоставление мер государственной социальной поддержки 30 отдельных категорий специалистов </t>
  </si>
  <si>
    <t>1) прием документов; 2) подготовка распорядительного документа; 3) предоставление выплаты. Предоставление мер социальной государственной поддержки 2656 добровольным пожарным</t>
  </si>
  <si>
    <t>Проверка документов и формирование учётных дел граждан для выдачи свидетельств</t>
  </si>
  <si>
    <t>Предоставление мер социальной поддержки 8051 лицам награжденным знаком «Почетный донор СССР» и «Почетный донор России»</t>
  </si>
  <si>
    <t>1) прием документов; 2) подготовка распорядительного документа; 3) предоставление выплаты. Компенсационные выплаты 11 гражданам</t>
  </si>
  <si>
    <t>Предоставление мер социальной поддержки на оплату жилищно-коммунальных услуг 118615 отдельным категориям граждан</t>
  </si>
  <si>
    <t>1) прием документов; 2) подготовка распорядительного документа; 3) предоставление выплаты. Ежемесячная выплата 2500 граждан, подвергшихся воздействию радиации</t>
  </si>
  <si>
    <t>Предоставление субсидии</t>
  </si>
  <si>
    <t>Разработана ПСД на стадии "РД", проводится проверка достоверности определения сметной стоимости.</t>
  </si>
  <si>
    <t>Выполнено визуальное обследование объекта. Сосотавлена дефектная ведомость объёмов и видов ремонтных работ, заключен контракт на разработку документации</t>
  </si>
  <si>
    <t>1) прием документов; 2) подготовка распорядительного документа; 3) предоставление выплатыПредоставление дополнительных мер социальной поддержки 17800  многодетным семьям</t>
  </si>
  <si>
    <t>1) прием документов; 2) проверка документов; 3) принятие решения о назначении пособия; 4) выплата пособия. Выплата единовременного пособия на 14 усыновлённых детей</t>
  </si>
  <si>
    <t>1) прием документов; 2) подготовка распорядительного документа; 3) предоставление выплаты. Предоставление 110 выплат лицам из числа детей-сирот и детей, оставшихся без попечения родителей</t>
  </si>
  <si>
    <t>1) прием документов; 2) составление акта обследования жилого помещения, проверка выполненных работ; 3) рассмотрение документов на комиссии; 4) принятие решения об окончании ремонта; 5) перечисление денежных средств. Проведен ремонт 9 детям-сиротам и детям, оставшимся без попечения родителей</t>
  </si>
  <si>
    <t>1) приём документов; 2) приобретение уполномоченным органом проездных документов; 3) представление уполномоченным органом финансовой отчетности об использовании средств в Министерство финансов Ульяновской области. Оплата проезда к месту лечения и обратно 1 заявителю</t>
  </si>
  <si>
    <t>Выплата ежемесячного пособия на 64700 ребёнка гражданам, имеющим детей</t>
  </si>
  <si>
    <t xml:space="preserve">Реализация мер социальной поддержки 50 детей </t>
  </si>
  <si>
    <t>Проверка документов, подготовка распоряжений о выдаче сертификатов, выдача сертификатов.  Подготовка распоряжений о реализация 180 сертификатов</t>
  </si>
  <si>
    <t xml:space="preserve">Ежемесячная выплата на 5228 детей до достижения им возраста 3 лет  </t>
  </si>
  <si>
    <t>Предоставление мер социальной поддержи 83 семьи, в которых оба родителя являются инвалидами и воспитывают несовершеннолетних детей; 267 семей, в которых единственный родитель инвалид и воспитывает несовершеннолетних детей</t>
  </si>
  <si>
    <t xml:space="preserve">Проверка и включение граждан в список на получение свидетельств. Подготовка распоряжения о выдаче свидетельств, выдача 75 свидетельств о предоставлении единовременных выплат. Реализация выданных 116 свидетельств (проверка правоустанавливающих документов, подготовка распоряжения о перечислении денежных средств, перечисление денежных средств) </t>
  </si>
  <si>
    <t>ежемесячная денежная выплата 250 беременным женщинам и кормящим матерям</t>
  </si>
  <si>
    <t>1) прием документов; 2) подготовка распорядительного документа; 3) предоставление выплаты, по мере требования</t>
  </si>
  <si>
    <t>Единовременное пособие 49 беременным женам военнослужащих</t>
  </si>
  <si>
    <t>1) прием документов; 2) подготовка распорядительного документа; 3) предоставление выплаты. Выплата пособий по уходу за ребёнком до достижения им возраста полутора лет 9840 гражданам</t>
  </si>
  <si>
    <t>Выплата 1 пособия по беременности и родам (планирование на основании фактических данных за прошедшие 3 года)</t>
  </si>
  <si>
    <t>Выплата 1 пособия (планирование на основании фактических данных за прошедшие 3 года)</t>
  </si>
  <si>
    <t>Выплата 3100 пособий</t>
  </si>
  <si>
    <t>1) прием документов; 2) подготовка распорядительного документа; 3) перечисление денежных средств. Выплата единовременного пособия 113 получателям</t>
  </si>
  <si>
    <t>По факту бегства отправляется запрос на финансирование</t>
  </si>
  <si>
    <t>За I квартал 2016 года перевозка несовершеннолетних не осуществлялась.</t>
  </si>
  <si>
    <t>1) прием заявок от МО; 2) предоставление субвенций МО; 3) перечисление денежных средств. Ежемесячная выплата на проезд 2700 детям-сиротам и детям, оставшимся без попечения родителей</t>
  </si>
  <si>
    <t>1) прием заявок от МО; 2) предоставление субвенций МО; 3) перечисление денежных средств. 46128 получателей (на ребенка); 22440 получателей (ежемесячное вознаграждение)</t>
  </si>
  <si>
    <t>1) прием заявок от МО; 2) предоставление субвенций МО; 3) расходование субвенций; 4) предоставление в уполномоченный орган отчёта об использовании субвенций, 23 МО</t>
  </si>
  <si>
    <t>ПСД имеется, находится на Госэкспертизе, ориентировочная дата выдачи положительного экспертного заключения 01.05.2016</t>
  </si>
  <si>
    <t>заключение договора</t>
  </si>
  <si>
    <t>подготовка ТЗ, проведение конкурсных процедур</t>
  </si>
  <si>
    <t>Оказание государственной услуги населению 42 тыс. услуг</t>
  </si>
  <si>
    <t>Организация обучения 60 женщин в период отпуска по уходу за ребёнком до трёх лет</t>
  </si>
  <si>
    <t>Конкурс Лучший работодатель года, премия 5 конкурсантам по 50,0 тыс. рублей</t>
  </si>
  <si>
    <t>Выплата денежного вознаграждения гражданам</t>
  </si>
  <si>
    <t>Принятие НПА о проведении областного конкурса «Лучший специалист по охране труда 2015года»</t>
  </si>
  <si>
    <t>Осуществление социальных выплат гражданам, признанным в установленном порядке безработными - 2264 чел.</t>
  </si>
  <si>
    <t>Публикация в периодических печатных изданиях (размещение статей в газете, публикаций на официальных сайтах), изготовление печатной продукции. Услуги по информированию 2000 граждан</t>
  </si>
  <si>
    <t>Пособия планируется выплатить 375 соотечественникам</t>
  </si>
  <si>
    <t>Разработка рекламной продукции по программе переселения, размещение информации в СМИ</t>
  </si>
  <si>
    <t>Обеспечение деятельности центрального аппарата Главного управления и его территориальных органов</t>
  </si>
  <si>
    <t>содержание подведомственных учреждений</t>
  </si>
  <si>
    <t>Сопровождение программного продукта по расчёту выплат мер социальной поддержки</t>
  </si>
  <si>
    <t>Заключен договор с ООО "Фабрика идей" от 02.02.2016 № 0/12-15 на оказание услуг по проведению зимней спартакиады для инвалидов и граждан пожилого возраста на сумму 70,0 т.р.</t>
  </si>
  <si>
    <t>Проведено 3  социально-значимых мероприятий (День освобождения Ленинграда от блокады", день окончания Сталинградской битвы, Проведение "Дня памяти о  россиянах, исполняющих свой долг ") на сумму 81,0 тыс. рублей</t>
  </si>
  <si>
    <t xml:space="preserve">Проведено 3 социально-значимых мероприятия: "Поздравление женщин в роддомах, родивших 1 января 2016г.;  "Поздравление женщин в роддомах, родивших мальчиков  23 февраля 2016г.";  "Поздравление женщин в роддомах, родивших девочек 8 марта 2016г.";  </t>
  </si>
  <si>
    <t>содержание центра, оказание Психолого-педагогическая помощь гражданам в трудной жизненной ситуации и семьям в социально-опасном положении 16183,3 чел.дн. Психологическая коррекция нарушений общения и искажений в психическом развитии у детей и отдельных граждан 4720 чел. дн. Организация работы телефона экстренной психологической помощи 2190 часов. Организационно-методическая работа 444,6 часа</t>
  </si>
  <si>
    <t>Произведены выплаты единовременного пособия на 7 усыновлённых детей в полном объёме.</t>
  </si>
  <si>
    <t>Предоставление единовременного пособия осуществляется на заявительной основе. По состоянию на 01.04.2016 приняты документы для выплаты единовременного пособия на 7 усыновлённых детей, приняты решения о назначении пособия на 7 усыновлённых детей</t>
  </si>
  <si>
    <t>Произведены 55 выплат 22 получателям в полном объёме</t>
  </si>
  <si>
    <t>Произведено возмещение расходов 6 лицам их числа детей-сирот и детей, оставшихся без попечения родителей</t>
  </si>
  <si>
    <t>Возмещены расходы 3 детям-сиротам и детям, оставшимся без попечения родителей в полном объёме.</t>
  </si>
  <si>
    <t>Единовременное пособие выплачено на 152 ребёнка, данная мера предоставляется по факту обращения граждан.</t>
  </si>
  <si>
    <t>Ежемесячные выплаты на проезд произведены 8154 детям-сиротам и детям, оставшимся без попечения родителей в полном объёме.</t>
  </si>
  <si>
    <t>Перечислены денежные средства на содержание 11402 детей, 7561 получателям ежемесячного вознаграждения в полном объёме.</t>
  </si>
  <si>
    <t>На 01.04.2016 значение целевого индикатора составило 83,7 % (целевой индикатор перевыполнен)</t>
  </si>
  <si>
    <t>Денежные средства поступили в область 31.03.2016</t>
  </si>
  <si>
    <t xml:space="preserve">выдано 243 свидетельства о предоставлении единовременных выплат. Реализовано 27 свидетельств </t>
  </si>
  <si>
    <t>За 1 квартал 2016 года выдано 873 государственных сертификатов  на именной капитал "Семья". Общая численность, распорядившихся средствами регионального материнского капитала 49 чел.</t>
  </si>
  <si>
    <t>Пенсии за выслугу лет предоставлены 732 гражданам. За 1 квартал 2016 пенсии за выслугу лет предоставлены в полном объёме.</t>
  </si>
  <si>
    <t>Ежемесячные денежные пособия предоставлены 134 гражданам. За 1 квартал 2016 денежные выплаты предоставлены в полном объёме.</t>
  </si>
  <si>
    <t xml:space="preserve">Меры социальной поддержки предоставлены 30 специалистам. За 1 квартал 2016 молодые специалисты обеспечены мерами социальной поддержки в полном объёме. </t>
  </si>
  <si>
    <t>На 01.04.2016 значение целевого индикатора составило 0,5 % (целевой индикатор выполнен)</t>
  </si>
  <si>
    <t>На 01.04.2016 значение целевого индикатора составило 0,05 % (целевой индикатор выполнен)</t>
  </si>
  <si>
    <t>Выплата премий запланирована на 4 квартал 2016 года</t>
  </si>
  <si>
    <t>Меропрития запланированы на 2-4 квартала</t>
  </si>
  <si>
    <t>Меропрития запланировано на 2 квартал</t>
  </si>
  <si>
    <t>заключение договора на оказание услуг запланировано на 2 квартал</t>
  </si>
  <si>
    <t>заключение договора на оказание услуг запланировано на 3 квартал</t>
  </si>
  <si>
    <t>заключение договора на оказание услуг запланировано было на 2 квартал</t>
  </si>
  <si>
    <t>На 01.04.2016 значение целевого индикатора составило 100 % (целевой индикатор выполнен)</t>
  </si>
  <si>
    <t>На 01.04.2016 значение целевого индикатора выполнено</t>
  </si>
  <si>
    <t>Формирование пакета документов для участия в федеральной программе дополнитеьных мероприятий в сфере занятости населения софинансируемых из федерального бюджета</t>
  </si>
  <si>
    <t>Мероприяти запланированы на 2-3 квартала</t>
  </si>
  <si>
    <t>За 1 квартал 2016 года выплата ЕДК представлена 90730 ветеранам в полном объёме.</t>
  </si>
  <si>
    <t>За 1 квартал  меры социальной поддержки представлены 263 труженникам в полном объёме.</t>
  </si>
  <si>
    <t>За 1 квартал  меры меры социальной поддержки представлены 891 реабилитированному гражданину в  полном объёме.</t>
  </si>
  <si>
    <t>За 1 квартал выплаты ЕДК представлены 114852  ветеранам в  полном объёме</t>
  </si>
  <si>
    <t>За 1 квартал выплата пособия по погребению представлена 423 гражданам в полном объёме.</t>
  </si>
  <si>
    <t>За 1 квартал 2016 года компенсация выплачена 12 чел. В соответствии с Постановлением №57-П компенсация назначается за проезд, осуществляемый с 1 мая по 31 октября. Задолженности перед получателями нет.</t>
  </si>
  <si>
    <t>За I квартал 2016 года единовременная материальная помощь оказана 2 чел. Задолженности перед получателями нет.</t>
  </si>
  <si>
    <t>В 1 квартале 2016 года меры социальной поддержки представлены 92 инвалидам в  полном объёме.</t>
  </si>
  <si>
    <t>В 1 квартале 2016 года меры социальной поддержки представлены 467 гражданам в полном объёме.</t>
  </si>
  <si>
    <t>В 1 квартале 2016 года меры социальной поддержки представлены 486 гражданам в полном объёме.</t>
  </si>
  <si>
    <t>За 1 квартал меры социальной поддержки представлены 1006 гражданам в полном объёме.</t>
  </si>
  <si>
    <t>В 1 квартале 2016 года обращений за данной мерой соц.поддержки не поступало</t>
  </si>
  <si>
    <t>В 1 кварале льготным проездом воспользовалось 10749 федеральных льготников</t>
  </si>
  <si>
    <t>В 1 квартале 2016 года меры социальной поддержки представлены 212 гражданам в полном объёме</t>
  </si>
  <si>
    <t>За 1 квартал  меры социальной поддержки представлены 223 человекам в  полном объёме.</t>
  </si>
  <si>
    <t>За 1 квартал ежегодная денежная  выплата представлена 20 гражданам в полном объёме</t>
  </si>
  <si>
    <t>Выплата премии будет выплачена в декабре</t>
  </si>
  <si>
    <t>За 1 квартал меры социальной поддержки  представлены 223 гражданам в полном объёме</t>
  </si>
  <si>
    <t>В 1 квартале 2016 года меры социальной поддержки представлены 985 гражданам в полном объёме.</t>
  </si>
  <si>
    <t>В 1 квартале 2016 года ежегодная денежная  выплата представлена 7804 гражданам в полном объёме.</t>
  </si>
  <si>
    <t>За 3 месяца 2016 года ежемесячная денежная  выплата представлена 11 гражданам в полном объёме.</t>
  </si>
  <si>
    <t>За 1 квартал ежемесячная денежная  выплата представлена 152413 человек в полном объёме.</t>
  </si>
  <si>
    <t>За 1 квартал меры социальной поддержки представлена 2479 человекам в полном объёме.</t>
  </si>
  <si>
    <t>Данная мера соц. поддержки предоставляется по фактическому обращению граждан. Выплата представлена 6 гражданам в полном объёме.</t>
  </si>
  <si>
    <t>В 1 квартале 2016 года оказана адресная материальная помощь 1764 чел., оказавшимся в трудной жизненной ситуации</t>
  </si>
  <si>
    <t>В 1 квартале 2016 года заключено 35 социальных контракта</t>
  </si>
  <si>
    <t>В 1 квартале 2016 года субсидии на оплату жилого помещения и коммунальных услуг предоставлены 32373  получателям, что составляет 117 % от запланированного. Выплаты произведены в полном объеме</t>
  </si>
  <si>
    <t>В 1 квартале 2016 года ежемесячная денежная компенсация на оплату жилого помещения и отдельных видов коммунальных услуг предоставлена 12784 педагогическим работникам сельской местности в полном объеме. Задолженности перед получателями нет.</t>
  </si>
  <si>
    <t>За 1 квартал ежемесячная денежная компенсация на оплату жилого помещения и коммунальных услуг предоставлена 2080 гражданам в полном объёме (получатели являются убывающей категорией льготников)</t>
  </si>
  <si>
    <t>В 1 квартале 2016 года компенсационные выплаты предоставлены 542 гражданам в полном объеме.</t>
  </si>
  <si>
    <t>уменьшение количкства получателей связано с газификацией отдельных жилых помещений</t>
  </si>
  <si>
    <t xml:space="preserve">ежемесячную денежную компенсацию на оплату жилого помещения и коммунальных услуг получают 328898 чел. </t>
  </si>
  <si>
    <t xml:space="preserve">Количество получателей составляет 100 человек, что составляет 103% от расчётного количества (всем обратившимся гражданам выплата предоставляется в полном объёме) </t>
  </si>
  <si>
    <t>В 1 квартале 2016 года меры социальной поддержки представлены 18746 гражданам в полном объёме.</t>
  </si>
  <si>
    <t>За 1 квартал 2016 года меры социальной поддержки  представлены 38 гражданам в  полном объёме.</t>
  </si>
  <si>
    <t>За 1 квартал 2016 года пособие предоставлено на 58379 человек. Задолженности перед получателями нет.</t>
  </si>
  <si>
    <t xml:space="preserve">За 1 квартал 2016 года меры социальной поддержки  представлены 4926 гражданам. Выплата произведена в полном объёме. </t>
  </si>
  <si>
    <t>За 1 квартал 2016 годамеры социальной поддержки  представлены 234 человекам в  полном объёме.</t>
  </si>
  <si>
    <t>За 1 квартал 2016 года меры социальной поддержки  представлены 2133 человекам в  полном объёме.</t>
  </si>
  <si>
    <t>За 1 квартал 2016 года меры социальной поддержки  представлены 30 гражданам в  полном объёме.</t>
  </si>
  <si>
    <t>Мера социальной поддержки предоставляются по факту обращения граждан. В 1 квартале 2016 года обращений не поступало.</t>
  </si>
  <si>
    <t>Мера социальной поддержки предосавляется по факту обращения граждан. Обращений в 1 квартале 2016 года не поступало.</t>
  </si>
  <si>
    <t>За 1 квартал 2016 года выплачено 739 пособий. Задолженности перед получателями нет.</t>
  </si>
  <si>
    <t xml:space="preserve">В первом квартале приступили к профессиональному обучению  31 женщина, находящихся в отпуске по уходу за ребёнком до достижения им возраста трёх лет. </t>
  </si>
  <si>
    <t>В соответствии с постановлением Правительства Ульяновской области от 17.06.2013 №236-П "Об организации и проведении ежегодного областного конкурса "Лучший работодатель в сфере содействия занятости населения Ульяновской области" (далее-Конкурс) на мероприятии, посвященном 25-летию со дня основания государственной службы занятости населения вручены дипломы и денежные вознаграждения победителям Конкурса.</t>
  </si>
  <si>
    <t xml:space="preserve">Выплата пособий по безработице, стипендий, досрочных пенсий и материальной помощи безработным осуществлялась своевременно и в полном объёме. Социальные выплаты за  первый квартал 2016 года получили 6129 человек, в том числе 5732 человека получили пособие по безработице, 135 человек – стипендию, 9 человек – материальную помощь,  досрочную пенсию – 253 человека. </t>
  </si>
  <si>
    <t>В 2016 году программа не действует</t>
  </si>
  <si>
    <t xml:space="preserve">Услуги по информированию оказаны 7071 гражданам, в т.ч. 5792 - безработные граждане, 1279 – работодатели.  </t>
  </si>
  <si>
    <t>Количество работников прошедших обучение за первый квартал 2016 года- 2600 человек</t>
  </si>
  <si>
    <t>За первый квартал 2016 года численность пострадавших в результате несчастных случаев составила 55 человек.</t>
  </si>
  <si>
    <t>Проведена специальная оценка условий труда -10079 рабочих мест</t>
  </si>
  <si>
    <t xml:space="preserve">Показатель подсчитывается Федеральной службой  государственной статистики по Ульяновской области 1 раз в год </t>
  </si>
  <si>
    <t>Количество определяется по состоянию на 31.12.2016 г.</t>
  </si>
  <si>
    <t xml:space="preserve">По состоянию на 01.04.2016 численность безработных граждан, зарегистрированных в государственных учреждениях службы занятости населения, составила 4266 человек. Уровень регистрируемой безработицы составил 0,65%. </t>
  </si>
  <si>
    <t>За I квартал 2016 года произведена единовременная социальная выплата на приобретение жилья 9 государственным гражданским служащим</t>
  </si>
  <si>
    <t>На 01.04.2016 значение целевого индикатора составило 98,2 % (целевой индикатор выполнен)</t>
  </si>
  <si>
    <t>Исполнение по финаснированию состваляет 22,0 % от плана. Выплаты заработной платы, начисления на неё произведены в полном объёме. Задолженности нет.</t>
  </si>
  <si>
    <t>Исполнение по финаснированию по ОГКУСО состваляет 24,5 % от плана, по ОГБУСО - 30,8%, ОГАУСО - 26,8%, по ОГКУСЗН - 26,1%, по ОГКУЦЗ - 24,1%, ОГКОУ - 22,6%. Выплаты заработной платы, начисления на неё произведены в полном объёме. Задолженности нет.</t>
  </si>
  <si>
    <t>Расходы не производятся, в виду отсутствия финансирования</t>
  </si>
  <si>
    <t>В 1 квартале 2016 года меры социальной поддержки  представлены 13 чел. в  полном объёме .</t>
  </si>
  <si>
    <t xml:space="preserve">1) прием документов; 2) подготовка распорядительного документа; 3) предоставление выплаты. </t>
  </si>
  <si>
    <t>Обеспечивается методологическое сопровождение внедрения и реализации технологии предоставления МСП населению Ульяновкой области по принципу одного окна с использованием АИС СЗН в связи с изменением законодательства в полном объеме;   
Производится доработка, настройка автоматизированной информационной системы «Единый социальный регистр населения Ульяновской области".
Заключен государственный контракт с ООО "АИС Город" от 17.03.2016 №4 о дороботке технологии удалённого администрирования и сопровождения программно-технологического обеспечения. Оплата за 1 квартал 2016 года на сумму 500,0 тыс. рублей.</t>
  </si>
  <si>
    <t xml:space="preserve">Директор департамента методологии и организации социальных выплат и жилищных субсидий А.А.Адонин, Департамент социального благополучия, заместитель директора департамента  - начальник отдела социальной помощи и социальной сплочённости  Нафеева Еленая Анатольевна
</t>
  </si>
  <si>
    <t>Директор департамента методологии и организации социальных выплат и жилищных субсидий А.А.Адонин, Департамент социального благополучия, заместитель директора департамента  - начальник отдела социальной помощи и социальной сплочённости  Нафеева Еленая Анат</t>
  </si>
  <si>
    <t>За отчётный год количество выплат ежемесячного пособия по уходу за ребёнком составило 23144 шт. Выплата произведена в полном объёме согласно заявок на финансовое обеспечение расходов на выплату государственных пособий 7654 чел..</t>
  </si>
  <si>
    <t>На 01.04.2016 значение целевого индикатора составило 100 % (целевой индикатор перевыполнен)</t>
  </si>
  <si>
    <t>На 01.04.2016 значение целевого индикатора составило 16 % (целевой индикатор перевыполнен)</t>
  </si>
  <si>
    <t>По ОГАУСО и ОГБУСО подготовлены на комиссию по рассмотрению финансово-экономических обоснований для предоставления субсидий на иные цели государственным бюджетным и автономным учреждениям, находящимся в ведении Главного управления</t>
  </si>
  <si>
    <t>В 1 квартале 2016 года в областных государственных казённых учреждения центрах занятости населения Ульяновкой области проходил набор и комплектация учебных групп, был организован процесс заключения договоров (контрактов) на оказание образовательных услуг женщинам, находящимся в отпуске по уходу за ребёнком до достижения им возраста трёх лет. Завершили профессиональное обучение в 1 квартале 2016 года 2 человека в муниципальном образовании «г.Новоульяновск». В соответствии с договором от 12.02.2016 № 11АП ОГКУ ЦЗН г.Новоульяновска произвёл оплату 30.03.2016. 31.03.2016 банк не принял оплату. В ближайшее время оплата будет произведена в порядке, установленном законодательством РФ.</t>
  </si>
  <si>
    <t xml:space="preserve">Количество получателей государственных услуг составило  20572человек. </t>
  </si>
  <si>
    <t>В 1 квартале 2016 года компенсации на оплату жилого помещения и коммунальных услуг предоставлены 9697 получателям, что составляет 102% от запланированного. Выплаты произведены в полном объеме</t>
  </si>
  <si>
    <t>Всего численность получателей госуслуг за  первый квартал 2016 года составила 11680 заявлений</t>
  </si>
  <si>
    <t>по факту обращения граждан</t>
  </si>
  <si>
    <t>На 01.04.2016 значение целевого индикатора составило 64 % (целевой индикатор перевыполнен)</t>
  </si>
  <si>
    <t>На 01.01.2016 значение целевого индикатора составило 64 % (целевой индикатор выполнен)</t>
  </si>
  <si>
    <t>Департамент занятости, труда, и развития социального партнёрства Савельева Галина Александровна, директор департамента, тел. 41-17-20</t>
  </si>
  <si>
    <t>Ковальчук Виктор Иванович, референт отдела трудовой миграции, тел. 41-31-41.</t>
  </si>
  <si>
    <t>директор департамента финансов, 44-03-80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</si>
</sst>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1" formatCode="_-* #,##0_р_._-;\-* #,##0_р_._-;_-* &quot;-&quot;_р_._-;_-@_-"/>
    <numFmt numFmtId="43" formatCode="_-* #,##0.00_р_._-;\-* #,##0.00_р_._-;_-* &quot;-&quot;??_р_._-;_-@_-"/>
    <numFmt numFmtId="164" formatCode="_-* #,##0.000_р_._-;\-* #,##0.000_р_._-;_-* &quot;-&quot;??_р_._-;_-@_-"/>
    <numFmt numFmtId="165" formatCode="_-* #,##0.00_р_._-;\-* #,##0.00_р_._-;_-* &quot;-&quot;???_р_._-;_-@_-"/>
    <numFmt numFmtId="166" formatCode="_-* #,##0.0_р_._-;\-* #,##0.0_р_._-;_-* &quot;-&quot;??_р_._-;_-@_-"/>
    <numFmt numFmtId="167" formatCode="0.0"/>
    <numFmt numFmtId="168" formatCode="_-* #,##0.0_р_._-;\-* #,##0.0_р_._-;_-* &quot;-&quot;?_р_._-;_-@_-"/>
    <numFmt numFmtId="169" formatCode="[$-419]General"/>
    <numFmt numFmtId="170" formatCode="_-* #,##0_р_._-;\-* #,##0_р_._-;_-* &quot;-&quot;??_р_._-;_-@_-"/>
    <numFmt numFmtId="171" formatCode="0.0%"/>
    <numFmt numFmtId="172" formatCode="#,##0.0"/>
    <numFmt numFmtId="173" formatCode="_-* #,##0.0000_р_._-;\-* #,##0.0000_р_._-;_-* &quot;-&quot;??_р_._-;_-@_-"/>
    <numFmt numFmtId="174" formatCode="#,##0.000"/>
    <numFmt numFmtId="175" formatCode="_-* #,##0.000_р_._-;\-* #,##0.000_р_._-;_-* &quot;-&quot;???_р_._-;_-@_-"/>
  </numFmts>
  <fonts count="50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indexed="8"/>
      <name val="Calibri"/>
      <family val="2"/>
    </font>
    <font>
      <sz val="10"/>
      <color indexed="8"/>
      <name val="Times New Roman"/>
      <family val="1"/>
      <charset val="204"/>
    </font>
    <font>
      <sz val="11"/>
      <color indexed="8"/>
      <name val="Calibri"/>
      <family val="2"/>
    </font>
    <font>
      <sz val="11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Calibri"/>
      <family val="2"/>
    </font>
    <font>
      <b/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</font>
    <font>
      <b/>
      <sz val="12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Calibri"/>
      <family val="2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sz val="10"/>
      <color indexed="8"/>
      <name val="Calibri"/>
      <family val="2"/>
    </font>
    <font>
      <sz val="9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Calibri"/>
      <family val="2"/>
    </font>
    <font>
      <sz val="10"/>
      <color indexed="8"/>
      <name val="Times New Roman"/>
      <family val="1"/>
      <charset val="204"/>
    </font>
    <font>
      <sz val="16"/>
      <color indexed="8"/>
      <name val="Calibri"/>
      <family val="2"/>
    </font>
    <font>
      <sz val="11"/>
      <name val="Calibri"/>
      <family val="2"/>
    </font>
    <font>
      <b/>
      <sz val="6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0"/>
      <color indexed="8"/>
      <name val="Calibri"/>
      <family val="2"/>
    </font>
    <font>
      <sz val="10"/>
      <color rgb="FFFF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11"/>
      <name val="Calibri"/>
      <family val="2"/>
      <scheme val="minor"/>
    </font>
    <font>
      <sz val="10"/>
      <color indexed="10"/>
      <name val="Calibri"/>
      <family val="2"/>
      <charset val="204"/>
    </font>
    <font>
      <sz val="8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88">
    <xf numFmtId="0" fontId="0" fillId="0" borderId="0"/>
    <xf numFmtId="169" fontId="40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" fillId="0" borderId="0"/>
    <xf numFmtId="0" fontId="39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1" fillId="0" borderId="0"/>
    <xf numFmtId="0" fontId="39" fillId="0" borderId="0"/>
    <xf numFmtId="0" fontId="1" fillId="0" borderId="0"/>
    <xf numFmtId="0" fontId="39" fillId="0" borderId="0"/>
    <xf numFmtId="0" fontId="39" fillId="0" borderId="0"/>
    <xf numFmtId="0" fontId="1" fillId="0" borderId="0"/>
    <xf numFmtId="0" fontId="39" fillId="0" borderId="0"/>
    <xf numFmtId="0" fontId="39" fillId="0" borderId="0"/>
    <xf numFmtId="0" fontId="1" fillId="0" borderId="0"/>
    <xf numFmtId="0" fontId="39" fillId="0" borderId="0"/>
    <xf numFmtId="0" fontId="39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" fillId="0" borderId="0"/>
    <xf numFmtId="0" fontId="39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1" fillId="0" borderId="0"/>
    <xf numFmtId="0" fontId="39" fillId="0" borderId="0"/>
    <xf numFmtId="0" fontId="1" fillId="0" borderId="0"/>
    <xf numFmtId="0" fontId="39" fillId="0" borderId="0"/>
    <xf numFmtId="0" fontId="39" fillId="0" borderId="0"/>
    <xf numFmtId="0" fontId="1" fillId="0" borderId="0"/>
    <xf numFmtId="0" fontId="39" fillId="0" borderId="0"/>
    <xf numFmtId="0" fontId="39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" fillId="0" borderId="0"/>
    <xf numFmtId="0" fontId="39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1" fillId="0" borderId="0"/>
    <xf numFmtId="0" fontId="39" fillId="0" borderId="0"/>
    <xf numFmtId="0" fontId="1" fillId="0" borderId="0"/>
    <xf numFmtId="0" fontId="39" fillId="0" borderId="0"/>
    <xf numFmtId="0" fontId="39" fillId="0" borderId="0"/>
    <xf numFmtId="0" fontId="1" fillId="0" borderId="0"/>
    <xf numFmtId="0" fontId="39" fillId="0" borderId="0"/>
    <xf numFmtId="0" fontId="39" fillId="0" borderId="0"/>
    <xf numFmtId="0" fontId="1" fillId="0" borderId="0"/>
    <xf numFmtId="0" fontId="41" fillId="0" borderId="0"/>
    <xf numFmtId="0" fontId="39" fillId="0" borderId="0"/>
    <xf numFmtId="0" fontId="39" fillId="0" borderId="0"/>
    <xf numFmtId="0" fontId="1" fillId="0" borderId="0"/>
    <xf numFmtId="0" fontId="39" fillId="0" borderId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" fillId="0" borderId="0"/>
  </cellStyleXfs>
  <cellXfs count="792">
    <xf numFmtId="0" fontId="0" fillId="0" borderId="0" xfId="0"/>
    <xf numFmtId="0" fontId="7" fillId="0" borderId="0" xfId="0" applyFont="1" applyFill="1"/>
    <xf numFmtId="0" fontId="7" fillId="0" borderId="0" xfId="0" applyFont="1" applyFill="1" applyAlignment="1">
      <alignment vertical="center"/>
    </xf>
    <xf numFmtId="0" fontId="13" fillId="0" borderId="1" xfId="0" applyFont="1" applyBorder="1" applyAlignment="1">
      <alignment horizontal="center" vertical="center" wrapText="1"/>
    </xf>
    <xf numFmtId="4" fontId="19" fillId="0" borderId="1" xfId="0" applyNumberFormat="1" applyFont="1" applyFill="1" applyBorder="1"/>
    <xf numFmtId="0" fontId="19" fillId="0" borderId="1" xfId="0" applyNumberFormat="1" applyFont="1" applyFill="1" applyBorder="1"/>
    <xf numFmtId="4" fontId="19" fillId="0" borderId="1" xfId="0" applyNumberFormat="1" applyFont="1" applyFill="1" applyBorder="1" applyAlignment="1">
      <alignment horizontal="justify" vertical="center" wrapText="1"/>
    </xf>
    <xf numFmtId="0" fontId="13" fillId="0" borderId="1" xfId="0" applyNumberFormat="1" applyFont="1" applyFill="1" applyBorder="1"/>
    <xf numFmtId="4" fontId="13" fillId="0" borderId="1" xfId="0" applyNumberFormat="1" applyFont="1" applyFill="1" applyBorder="1" applyAlignment="1">
      <alignment horizontal="justify" vertical="center" wrapText="1"/>
    </xf>
    <xf numFmtId="4" fontId="13" fillId="0" borderId="1" xfId="0" applyNumberFormat="1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justify" vertical="center" wrapText="1"/>
    </xf>
    <xf numFmtId="4" fontId="13" fillId="0" borderId="1" xfId="0" applyNumberFormat="1" applyFont="1" applyFill="1" applyBorder="1" applyAlignment="1">
      <alignment vertical="center"/>
    </xf>
    <xf numFmtId="166" fontId="13" fillId="0" borderId="1" xfId="69" applyNumberFormat="1" applyFont="1" applyFill="1" applyBorder="1" applyAlignment="1">
      <alignment vertical="center"/>
    </xf>
    <xf numFmtId="0" fontId="13" fillId="0" borderId="1" xfId="0" applyFont="1" applyBorder="1" applyAlignment="1">
      <alignment horizontal="justify" vertical="center" wrapText="1"/>
    </xf>
    <xf numFmtId="4" fontId="13" fillId="0" borderId="3" xfId="0" applyNumberFormat="1" applyFont="1" applyFill="1" applyBorder="1" applyAlignment="1">
      <alignment vertical="center"/>
    </xf>
    <xf numFmtId="0" fontId="13" fillId="0" borderId="0" xfId="0" applyFont="1" applyFill="1" applyAlignment="1">
      <alignment horizontal="center" vertical="center"/>
    </xf>
    <xf numFmtId="4" fontId="17" fillId="0" borderId="1" xfId="18" applyNumberFormat="1" applyFont="1" applyFill="1" applyBorder="1" applyAlignment="1">
      <alignment vertical="center" wrapText="1"/>
    </xf>
    <xf numFmtId="4" fontId="17" fillId="0" borderId="1" xfId="18" applyNumberFormat="1" applyFont="1" applyFill="1" applyBorder="1" applyAlignment="1">
      <alignment horizontal="justify" vertical="center" wrapText="1"/>
    </xf>
    <xf numFmtId="0" fontId="17" fillId="0" borderId="1" xfId="18" applyFont="1" applyFill="1" applyBorder="1" applyAlignment="1">
      <alignment vertical="center" wrapText="1"/>
    </xf>
    <xf numFmtId="0" fontId="17" fillId="0" borderId="1" xfId="18" applyFont="1" applyFill="1" applyBorder="1" applyAlignment="1">
      <alignment horizontal="justify" vertical="center" wrapText="1"/>
    </xf>
    <xf numFmtId="43" fontId="13" fillId="0" borderId="1" xfId="69" applyFont="1" applyFill="1" applyBorder="1" applyAlignment="1">
      <alignment vertical="center"/>
    </xf>
    <xf numFmtId="43" fontId="17" fillId="0" borderId="1" xfId="69" applyFont="1" applyFill="1" applyBorder="1" applyAlignment="1">
      <alignment vertical="center" wrapText="1"/>
    </xf>
    <xf numFmtId="43" fontId="17" fillId="0" borderId="1" xfId="69" applyFont="1" applyFill="1" applyBorder="1" applyAlignment="1">
      <alignment horizontal="justify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4" fontId="19" fillId="0" borderId="1" xfId="0" applyNumberFormat="1" applyFont="1" applyFill="1" applyBorder="1" applyAlignment="1">
      <alignment wrapText="1"/>
    </xf>
    <xf numFmtId="4" fontId="19" fillId="0" borderId="1" xfId="0" applyNumberFormat="1" applyFont="1" applyFill="1" applyBorder="1" applyAlignment="1">
      <alignment vertical="center"/>
    </xf>
    <xf numFmtId="4" fontId="31" fillId="0" borderId="1" xfId="0" applyNumberFormat="1" applyFont="1" applyFill="1" applyBorder="1" applyAlignment="1">
      <alignment wrapText="1"/>
    </xf>
    <xf numFmtId="4" fontId="20" fillId="0" borderId="1" xfId="0" applyNumberFormat="1" applyFont="1" applyFill="1" applyBorder="1" applyAlignment="1">
      <alignment horizontal="left" vertical="center" wrapText="1"/>
    </xf>
    <xf numFmtId="4" fontId="31" fillId="0" borderId="1" xfId="0" applyNumberFormat="1" applyFont="1" applyFill="1" applyBorder="1"/>
    <xf numFmtId="4" fontId="19" fillId="0" borderId="6" xfId="0" applyNumberFormat="1" applyFont="1" applyFill="1" applyBorder="1" applyAlignment="1">
      <alignment wrapText="1"/>
    </xf>
    <xf numFmtId="4" fontId="19" fillId="0" borderId="6" xfId="0" applyNumberFormat="1" applyFont="1" applyFill="1" applyBorder="1" applyAlignment="1">
      <alignment vertical="center"/>
    </xf>
    <xf numFmtId="4" fontId="13" fillId="0" borderId="1" xfId="0" applyNumberFormat="1" applyFont="1" applyFill="1" applyBorder="1" applyAlignment="1">
      <alignment wrapText="1"/>
    </xf>
    <xf numFmtId="171" fontId="13" fillId="0" borderId="1" xfId="67" applyNumberFormat="1" applyFont="1" applyFill="1" applyBorder="1" applyAlignment="1">
      <alignment vertical="center" wrapText="1"/>
    </xf>
    <xf numFmtId="4" fontId="13" fillId="0" borderId="5" xfId="0" applyNumberFormat="1" applyFont="1" applyFill="1" applyBorder="1" applyAlignment="1">
      <alignment wrapText="1"/>
    </xf>
    <xf numFmtId="4" fontId="19" fillId="0" borderId="6" xfId="0" applyNumberFormat="1" applyFont="1" applyFill="1" applyBorder="1" applyAlignment="1">
      <alignment horizontal="center" vertical="center"/>
    </xf>
    <xf numFmtId="4" fontId="20" fillId="0" borderId="6" xfId="0" applyNumberFormat="1" applyFont="1" applyFill="1" applyBorder="1" applyAlignment="1">
      <alignment horizontal="left" vertical="center" wrapText="1"/>
    </xf>
    <xf numFmtId="0" fontId="19" fillId="0" borderId="6" xfId="0" applyNumberFormat="1" applyFont="1" applyFill="1" applyBorder="1"/>
    <xf numFmtId="9" fontId="13" fillId="0" borderId="1" xfId="67" applyFont="1" applyFill="1" applyBorder="1" applyAlignment="1">
      <alignment vertical="center" wrapText="1"/>
    </xf>
    <xf numFmtId="4" fontId="13" fillId="0" borderId="1" xfId="0" applyNumberFormat="1" applyFont="1" applyFill="1" applyBorder="1" applyAlignment="1">
      <alignment horizontal="center" vertical="center"/>
    </xf>
    <xf numFmtId="0" fontId="13" fillId="0" borderId="1" xfId="0" applyFont="1" applyBorder="1" applyAlignment="1">
      <alignment vertical="center"/>
    </xf>
    <xf numFmtId="0" fontId="13" fillId="0" borderId="0" xfId="0" applyFont="1" applyAlignment="1">
      <alignment horizontal="center" vertical="center" wrapText="1"/>
    </xf>
    <xf numFmtId="166" fontId="13" fillId="0" borderId="1" xfId="69" applyNumberFormat="1" applyFont="1" applyBorder="1" applyAlignment="1">
      <alignment vertical="center"/>
    </xf>
    <xf numFmtId="4" fontId="19" fillId="0" borderId="3" xfId="0" applyNumberFormat="1" applyFont="1" applyFill="1" applyBorder="1" applyAlignment="1">
      <alignment vertical="center"/>
    </xf>
    <xf numFmtId="0" fontId="13" fillId="0" borderId="3" xfId="0" applyFont="1" applyBorder="1" applyAlignment="1">
      <alignment horizontal="center" vertical="top" wrapText="1"/>
    </xf>
    <xf numFmtId="4" fontId="21" fillId="0" borderId="1" xfId="0" applyNumberFormat="1" applyFont="1" applyFill="1" applyBorder="1" applyAlignment="1">
      <alignment vertical="center"/>
    </xf>
    <xf numFmtId="4" fontId="21" fillId="0" borderId="1" xfId="0" applyNumberFormat="1" applyFont="1" applyFill="1" applyBorder="1" applyAlignment="1">
      <alignment horizontal="center" vertical="center"/>
    </xf>
    <xf numFmtId="4" fontId="13" fillId="0" borderId="7" xfId="0" applyNumberFormat="1" applyFont="1" applyFill="1" applyBorder="1" applyAlignment="1">
      <alignment wrapText="1"/>
    </xf>
    <xf numFmtId="4" fontId="13" fillId="0" borderId="6" xfId="0" applyNumberFormat="1" applyFont="1" applyFill="1" applyBorder="1" applyAlignment="1">
      <alignment vertical="center"/>
    </xf>
    <xf numFmtId="4" fontId="13" fillId="0" borderId="8" xfId="0" applyNumberFormat="1" applyFont="1" applyFill="1" applyBorder="1" applyAlignment="1">
      <alignment wrapText="1"/>
    </xf>
    <xf numFmtId="4" fontId="13" fillId="0" borderId="4" xfId="0" applyNumberFormat="1" applyFont="1" applyFill="1" applyBorder="1" applyAlignment="1">
      <alignment vertical="center"/>
    </xf>
    <xf numFmtId="4" fontId="13" fillId="0" borderId="9" xfId="0" applyNumberFormat="1" applyFont="1" applyFill="1" applyBorder="1" applyAlignment="1">
      <alignment wrapText="1"/>
    </xf>
    <xf numFmtId="43" fontId="13" fillId="0" borderId="1" xfId="69" applyFont="1" applyFill="1" applyBorder="1" applyAlignment="1">
      <alignment wrapText="1"/>
    </xf>
    <xf numFmtId="10" fontId="13" fillId="0" borderId="1" xfId="69" applyNumberFormat="1" applyFont="1" applyFill="1" applyBorder="1" applyAlignment="1">
      <alignment vertical="center"/>
    </xf>
    <xf numFmtId="4" fontId="29" fillId="2" borderId="1" xfId="18" applyNumberFormat="1" applyFont="1" applyFill="1" applyBorder="1" applyAlignment="1">
      <alignment horizontal="center" vertical="center" wrapText="1"/>
    </xf>
    <xf numFmtId="4" fontId="13" fillId="0" borderId="1" xfId="0" applyNumberFormat="1" applyFont="1" applyFill="1" applyBorder="1" applyAlignment="1">
      <alignment vertical="center" wrapText="1"/>
    </xf>
    <xf numFmtId="4" fontId="13" fillId="0" borderId="6" xfId="0" applyNumberFormat="1" applyFont="1" applyFill="1" applyBorder="1" applyAlignment="1">
      <alignment vertical="center" wrapText="1"/>
    </xf>
    <xf numFmtId="0" fontId="10" fillId="0" borderId="10" xfId="0" applyFont="1" applyFill="1" applyBorder="1" applyAlignment="1">
      <alignment horizontal="center" wrapText="1"/>
    </xf>
    <xf numFmtId="0" fontId="10" fillId="0" borderId="10" xfId="0" applyFont="1" applyFill="1" applyBorder="1" applyAlignment="1">
      <alignment horizontal="center" vertical="center"/>
    </xf>
    <xf numFmtId="0" fontId="32" fillId="0" borderId="0" xfId="0" applyFont="1" applyFill="1" applyAlignment="1">
      <alignment wrapText="1"/>
    </xf>
    <xf numFmtId="0" fontId="13" fillId="0" borderId="0" xfId="0" applyFont="1"/>
    <xf numFmtId="4" fontId="13" fillId="0" borderId="5" xfId="0" applyNumberFormat="1" applyFont="1" applyFill="1" applyBorder="1" applyAlignment="1">
      <alignment horizontal="justify" vertical="center" wrapText="1"/>
    </xf>
    <xf numFmtId="0" fontId="0" fillId="0" borderId="1" xfId="0" applyBorder="1"/>
    <xf numFmtId="0" fontId="13" fillId="0" borderId="0" xfId="0" applyFont="1" applyFill="1" applyAlignment="1">
      <alignment horizontal="justify" vertical="center" wrapText="1"/>
    </xf>
    <xf numFmtId="0" fontId="13" fillId="0" borderId="2" xfId="0" applyFont="1" applyFill="1" applyBorder="1" applyAlignment="1">
      <alignment horizontal="justify" vertical="center" wrapText="1"/>
    </xf>
    <xf numFmtId="0" fontId="13" fillId="0" borderId="11" xfId="0" applyFont="1" applyFill="1" applyBorder="1" applyAlignment="1">
      <alignment horizontal="center" vertical="top" wrapText="1"/>
    </xf>
    <xf numFmtId="4" fontId="13" fillId="0" borderId="1" xfId="0" applyNumberFormat="1" applyFont="1" applyFill="1" applyBorder="1" applyAlignment="1">
      <alignment vertical="top" wrapText="1"/>
    </xf>
    <xf numFmtId="0" fontId="13" fillId="0" borderId="12" xfId="0" applyFont="1" applyFill="1" applyBorder="1" applyAlignment="1">
      <alignment horizontal="center" vertical="top" wrapText="1"/>
    </xf>
    <xf numFmtId="0" fontId="32" fillId="0" borderId="13" xfId="0" applyFont="1" applyFill="1" applyBorder="1" applyAlignment="1">
      <alignment horizontal="center" vertical="center" wrapText="1"/>
    </xf>
    <xf numFmtId="4" fontId="32" fillId="0" borderId="1" xfId="0" applyNumberFormat="1" applyFont="1" applyFill="1" applyBorder="1" applyAlignment="1">
      <alignment horizontal="center" vertical="center"/>
    </xf>
    <xf numFmtId="4" fontId="32" fillId="0" borderId="1" xfId="0" applyNumberFormat="1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justify" vertical="center" wrapText="1"/>
    </xf>
    <xf numFmtId="0" fontId="15" fillId="2" borderId="0" xfId="0" applyFont="1" applyFill="1"/>
    <xf numFmtId="0" fontId="7" fillId="2" borderId="0" xfId="0" applyFont="1" applyFill="1"/>
    <xf numFmtId="166" fontId="17" fillId="2" borderId="1" xfId="69" applyNumberFormat="1" applyFont="1" applyFill="1" applyBorder="1" applyAlignment="1">
      <alignment horizontal="right" vertical="center" wrapText="1"/>
    </xf>
    <xf numFmtId="166" fontId="20" fillId="2" borderId="1" xfId="69" applyNumberFormat="1" applyFont="1" applyFill="1" applyBorder="1" applyAlignment="1">
      <alignment horizontal="center" vertical="center" wrapText="1"/>
    </xf>
    <xf numFmtId="166" fontId="19" fillId="2" borderId="1" xfId="69" applyNumberFormat="1" applyFont="1" applyFill="1" applyBorder="1" applyAlignment="1">
      <alignment vertical="center"/>
    </xf>
    <xf numFmtId="166" fontId="19" fillId="2" borderId="1" xfId="69" applyNumberFormat="1" applyFont="1" applyFill="1" applyBorder="1" applyAlignment="1">
      <alignment horizontal="center" vertical="center" wrapText="1"/>
    </xf>
    <xf numFmtId="166" fontId="17" fillId="2" borderId="1" xfId="69" applyNumberFormat="1" applyFont="1" applyFill="1" applyBorder="1" applyAlignment="1">
      <alignment horizontal="center" vertical="center" wrapText="1"/>
    </xf>
    <xf numFmtId="166" fontId="19" fillId="2" borderId="14" xfId="69" applyNumberFormat="1" applyFont="1" applyFill="1" applyBorder="1" applyAlignment="1">
      <alignment horizontal="center"/>
    </xf>
    <xf numFmtId="166" fontId="17" fillId="2" borderId="1" xfId="70" applyNumberFormat="1" applyFont="1" applyFill="1" applyBorder="1" applyAlignment="1">
      <alignment horizontal="center" vertical="center" wrapText="1"/>
    </xf>
    <xf numFmtId="166" fontId="13" fillId="2" borderId="6" xfId="69" applyNumberFormat="1" applyFont="1" applyFill="1" applyBorder="1" applyAlignment="1">
      <alignment vertical="center"/>
    </xf>
    <xf numFmtId="166" fontId="13" fillId="2" borderId="1" xfId="69" applyNumberFormat="1" applyFont="1" applyFill="1" applyBorder="1" applyAlignment="1">
      <alignment vertical="center"/>
    </xf>
    <xf numFmtId="0" fontId="0" fillId="2" borderId="0" xfId="0" applyFill="1"/>
    <xf numFmtId="4" fontId="17" fillId="2" borderId="1" xfId="2" applyNumberFormat="1" applyFont="1" applyFill="1" applyBorder="1" applyAlignment="1">
      <alignment vertical="center" wrapText="1"/>
    </xf>
    <xf numFmtId="166" fontId="13" fillId="2" borderId="16" xfId="69" applyNumberFormat="1" applyFont="1" applyFill="1" applyBorder="1" applyAlignment="1">
      <alignment vertical="center"/>
    </xf>
    <xf numFmtId="166" fontId="13" fillId="2" borderId="17" xfId="69" applyNumberFormat="1" applyFont="1" applyFill="1" applyBorder="1" applyAlignment="1">
      <alignment vertical="center"/>
    </xf>
    <xf numFmtId="9" fontId="10" fillId="2" borderId="0" xfId="67" applyFont="1" applyFill="1" applyAlignment="1">
      <alignment vertical="center"/>
    </xf>
    <xf numFmtId="0" fontId="0" fillId="2" borderId="0" xfId="0" applyFill="1" applyAlignment="1">
      <alignment vertical="top"/>
    </xf>
    <xf numFmtId="0" fontId="0" fillId="2" borderId="0" xfId="0" applyFill="1" applyAlignment="1">
      <alignment vertical="center"/>
    </xf>
    <xf numFmtId="0" fontId="18" fillId="2" borderId="0" xfId="0" applyFont="1" applyFill="1"/>
    <xf numFmtId="0" fontId="7" fillId="2" borderId="0" xfId="0" applyFont="1" applyFill="1" applyAlignment="1">
      <alignment vertical="top"/>
    </xf>
    <xf numFmtId="0" fontId="7" fillId="2" borderId="0" xfId="0" applyFont="1" applyFill="1" applyAlignment="1">
      <alignment vertical="center"/>
    </xf>
    <xf numFmtId="0" fontId="16" fillId="2" borderId="0" xfId="0" applyFont="1" applyFill="1"/>
    <xf numFmtId="0" fontId="13" fillId="2" borderId="0" xfId="0" applyFont="1" applyFill="1"/>
    <xf numFmtId="0" fontId="17" fillId="2" borderId="3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top" wrapText="1"/>
    </xf>
    <xf numFmtId="9" fontId="10" fillId="2" borderId="0" xfId="67" applyFont="1" applyFill="1"/>
    <xf numFmtId="166" fontId="13" fillId="2" borderId="1" xfId="69" applyNumberFormat="1" applyFont="1" applyFill="1" applyBorder="1"/>
    <xf numFmtId="166" fontId="13" fillId="2" borderId="17" xfId="69" applyNumberFormat="1" applyFont="1" applyFill="1" applyBorder="1"/>
    <xf numFmtId="166" fontId="13" fillId="2" borderId="16" xfId="69" applyNumberFormat="1" applyFont="1" applyFill="1" applyBorder="1"/>
    <xf numFmtId="4" fontId="13" fillId="2" borderId="17" xfId="0" applyNumberFormat="1" applyFont="1" applyFill="1" applyBorder="1"/>
    <xf numFmtId="4" fontId="13" fillId="2" borderId="5" xfId="0" applyNumberFormat="1" applyFont="1" applyFill="1" applyBorder="1"/>
    <xf numFmtId="4" fontId="17" fillId="2" borderId="3" xfId="2" applyNumberFormat="1" applyFont="1" applyFill="1" applyBorder="1" applyAlignment="1">
      <alignment horizontal="justify" vertical="center" wrapText="1"/>
    </xf>
    <xf numFmtId="166" fontId="13" fillId="2" borderId="18" xfId="69" applyNumberFormat="1" applyFont="1" applyFill="1" applyBorder="1" applyAlignment="1">
      <alignment vertical="center"/>
    </xf>
    <xf numFmtId="166" fontId="17" fillId="2" borderId="3" xfId="69" applyNumberFormat="1" applyFont="1" applyFill="1" applyBorder="1" applyAlignment="1">
      <alignment horizontal="center" vertical="center" wrapText="1"/>
    </xf>
    <xf numFmtId="166" fontId="13" fillId="2" borderId="21" xfId="69" applyNumberFormat="1" applyFont="1" applyFill="1" applyBorder="1" applyAlignment="1">
      <alignment vertical="center"/>
    </xf>
    <xf numFmtId="4" fontId="19" fillId="2" borderId="15" xfId="0" applyNumberFormat="1" applyFont="1" applyFill="1" applyBorder="1"/>
    <xf numFmtId="4" fontId="20" fillId="2" borderId="14" xfId="0" applyNumberFormat="1" applyFont="1" applyFill="1" applyBorder="1" applyAlignment="1">
      <alignment horizontal="left" vertical="center" wrapText="1"/>
    </xf>
    <xf numFmtId="4" fontId="13" fillId="2" borderId="22" xfId="0" applyNumberFormat="1" applyFont="1" applyFill="1" applyBorder="1" applyAlignment="1">
      <alignment vertical="top" wrapText="1"/>
    </xf>
    <xf numFmtId="166" fontId="19" fillId="2" borderId="14" xfId="69" applyNumberFormat="1" applyFont="1" applyFill="1" applyBorder="1"/>
    <xf numFmtId="166" fontId="19" fillId="2" borderId="23" xfId="69" applyNumberFormat="1" applyFont="1" applyFill="1" applyBorder="1"/>
    <xf numFmtId="4" fontId="19" fillId="2" borderId="23" xfId="0" applyNumberFormat="1" applyFont="1" applyFill="1" applyBorder="1"/>
    <xf numFmtId="4" fontId="19" fillId="2" borderId="11" xfId="0" applyNumberFormat="1" applyFont="1" applyFill="1" applyBorder="1"/>
    <xf numFmtId="0" fontId="12" fillId="2" borderId="0" xfId="0" applyFont="1" applyFill="1"/>
    <xf numFmtId="166" fontId="12" fillId="2" borderId="0" xfId="0" applyNumberFormat="1" applyFont="1" applyFill="1"/>
    <xf numFmtId="4" fontId="13" fillId="2" borderId="1" xfId="0" applyNumberFormat="1" applyFont="1" applyFill="1" applyBorder="1"/>
    <xf numFmtId="166" fontId="19" fillId="2" borderId="16" xfId="69" applyNumberFormat="1" applyFont="1" applyFill="1" applyBorder="1" applyAlignment="1">
      <alignment vertical="center"/>
    </xf>
    <xf numFmtId="166" fontId="19" fillId="2" borderId="1" xfId="69" applyNumberFormat="1" applyFont="1" applyFill="1" applyBorder="1"/>
    <xf numFmtId="166" fontId="19" fillId="2" borderId="17" xfId="69" applyNumberFormat="1" applyFont="1" applyFill="1" applyBorder="1"/>
    <xf numFmtId="4" fontId="19" fillId="2" borderId="1" xfId="0" applyNumberFormat="1" applyFont="1" applyFill="1" applyBorder="1"/>
    <xf numFmtId="4" fontId="19" fillId="2" borderId="5" xfId="0" applyNumberFormat="1" applyFont="1" applyFill="1" applyBorder="1"/>
    <xf numFmtId="4" fontId="19" fillId="2" borderId="20" xfId="0" applyNumberFormat="1" applyFont="1" applyFill="1" applyBorder="1" applyAlignment="1">
      <alignment vertical="center"/>
    </xf>
    <xf numFmtId="4" fontId="20" fillId="2" borderId="25" xfId="0" applyNumberFormat="1" applyFont="1" applyFill="1" applyBorder="1" applyAlignment="1">
      <alignment horizontal="left" vertical="center" wrapText="1"/>
    </xf>
    <xf numFmtId="4" fontId="19" fillId="2" borderId="26" xfId="0" applyNumberFormat="1" applyFont="1" applyFill="1" applyBorder="1" applyAlignment="1">
      <alignment vertical="center"/>
    </xf>
    <xf numFmtId="166" fontId="19" fillId="2" borderId="27" xfId="69" applyNumberFormat="1" applyFont="1" applyFill="1" applyBorder="1" applyAlignment="1">
      <alignment vertical="center"/>
    </xf>
    <xf numFmtId="166" fontId="19" fillId="2" borderId="28" xfId="69" applyNumberFormat="1" applyFont="1" applyFill="1" applyBorder="1" applyAlignment="1">
      <alignment vertical="center"/>
    </xf>
    <xf numFmtId="166" fontId="19" fillId="2" borderId="26" xfId="69" applyNumberFormat="1" applyFont="1" applyFill="1" applyBorder="1" applyAlignment="1">
      <alignment vertical="center"/>
    </xf>
    <xf numFmtId="4" fontId="19" fillId="2" borderId="27" xfId="0" applyNumberFormat="1" applyFont="1" applyFill="1" applyBorder="1" applyAlignment="1">
      <alignment vertical="center"/>
    </xf>
    <xf numFmtId="4" fontId="19" fillId="2" borderId="28" xfId="0" applyNumberFormat="1" applyFont="1" applyFill="1" applyBorder="1" applyAlignment="1">
      <alignment vertical="center"/>
    </xf>
    <xf numFmtId="4" fontId="19" fillId="2" borderId="29" xfId="0" applyNumberFormat="1" applyFont="1" applyFill="1" applyBorder="1" applyAlignment="1">
      <alignment vertical="center"/>
    </xf>
    <xf numFmtId="9" fontId="12" fillId="2" borderId="0" xfId="67" applyFont="1" applyFill="1"/>
    <xf numFmtId="4" fontId="19" fillId="2" borderId="1" xfId="0" applyNumberFormat="1" applyFont="1" applyFill="1" applyBorder="1" applyAlignment="1">
      <alignment horizontal="justify" vertical="center" wrapText="1"/>
    </xf>
    <xf numFmtId="4" fontId="13" fillId="2" borderId="1" xfId="0" applyNumberFormat="1" applyFont="1" applyFill="1" applyBorder="1" applyAlignment="1">
      <alignment horizontal="justify" vertical="center" wrapText="1"/>
    </xf>
    <xf numFmtId="0" fontId="13" fillId="2" borderId="1" xfId="0" applyNumberFormat="1" applyFont="1" applyFill="1" applyBorder="1"/>
    <xf numFmtId="4" fontId="13" fillId="2" borderId="2" xfId="0" applyNumberFormat="1" applyFont="1" applyFill="1" applyBorder="1"/>
    <xf numFmtId="0" fontId="19" fillId="2" borderId="1" xfId="0" applyNumberFormat="1" applyFont="1" applyFill="1" applyBorder="1"/>
    <xf numFmtId="4" fontId="19" fillId="2" borderId="2" xfId="0" applyNumberFormat="1" applyFont="1" applyFill="1" applyBorder="1"/>
    <xf numFmtId="166" fontId="19" fillId="2" borderId="16" xfId="69" applyNumberFormat="1" applyFont="1" applyFill="1" applyBorder="1"/>
    <xf numFmtId="43" fontId="19" fillId="2" borderId="1" xfId="69" applyFont="1" applyFill="1" applyBorder="1"/>
    <xf numFmtId="43" fontId="19" fillId="2" borderId="2" xfId="69" applyFont="1" applyFill="1" applyBorder="1"/>
    <xf numFmtId="43" fontId="13" fillId="2" borderId="1" xfId="69" applyFont="1" applyFill="1" applyBorder="1"/>
    <xf numFmtId="43" fontId="13" fillId="2" borderId="2" xfId="69" applyFont="1" applyFill="1" applyBorder="1"/>
    <xf numFmtId="43" fontId="13" fillId="2" borderId="1" xfId="69" applyFont="1" applyFill="1" applyBorder="1" applyAlignment="1">
      <alignment horizontal="center"/>
    </xf>
    <xf numFmtId="43" fontId="13" fillId="2" borderId="2" xfId="69" applyFont="1" applyFill="1" applyBorder="1" applyAlignment="1">
      <alignment horizontal="center"/>
    </xf>
    <xf numFmtId="166" fontId="13" fillId="2" borderId="16" xfId="69" applyNumberFormat="1" applyFont="1" applyFill="1" applyBorder="1" applyAlignment="1">
      <alignment horizontal="center"/>
    </xf>
    <xf numFmtId="4" fontId="13" fillId="2" borderId="9" xfId="0" applyNumberFormat="1" applyFont="1" applyFill="1" applyBorder="1"/>
    <xf numFmtId="0" fontId="19" fillId="2" borderId="15" xfId="0" applyNumberFormat="1" applyFont="1" applyFill="1" applyBorder="1"/>
    <xf numFmtId="4" fontId="19" fillId="2" borderId="22" xfId="0" applyNumberFormat="1" applyFont="1" applyFill="1" applyBorder="1" applyAlignment="1">
      <alignment vertical="top"/>
    </xf>
    <xf numFmtId="166" fontId="19" fillId="2" borderId="23" xfId="69" applyNumberFormat="1" applyFont="1" applyFill="1" applyBorder="1" applyAlignment="1">
      <alignment horizontal="center"/>
    </xf>
    <xf numFmtId="43" fontId="19" fillId="2" borderId="14" xfId="69" applyFont="1" applyFill="1" applyBorder="1" applyAlignment="1">
      <alignment horizontal="center"/>
    </xf>
    <xf numFmtId="43" fontId="19" fillId="2" borderId="22" xfId="69" applyFont="1" applyFill="1" applyBorder="1" applyAlignment="1">
      <alignment horizontal="center"/>
    </xf>
    <xf numFmtId="0" fontId="13" fillId="2" borderId="1" xfId="0" applyFont="1" applyFill="1" applyBorder="1" applyAlignment="1">
      <alignment horizontal="justify" vertical="center" wrapText="1"/>
    </xf>
    <xf numFmtId="166" fontId="13" fillId="2" borderId="16" xfId="0" applyNumberFormat="1" applyFont="1" applyFill="1" applyBorder="1" applyAlignment="1">
      <alignment vertical="center"/>
    </xf>
    <xf numFmtId="166" fontId="13" fillId="2" borderId="1" xfId="0" applyNumberFormat="1" applyFont="1" applyFill="1" applyBorder="1"/>
    <xf numFmtId="166" fontId="13" fillId="2" borderId="17" xfId="0" applyNumberFormat="1" applyFont="1" applyFill="1" applyBorder="1"/>
    <xf numFmtId="166" fontId="13" fillId="2" borderId="2" xfId="0" applyNumberFormat="1" applyFont="1" applyFill="1" applyBorder="1"/>
    <xf numFmtId="166" fontId="13" fillId="2" borderId="16" xfId="0" applyNumberFormat="1" applyFont="1" applyFill="1" applyBorder="1"/>
    <xf numFmtId="0" fontId="19" fillId="2" borderId="1" xfId="0" applyFont="1" applyFill="1" applyBorder="1" applyAlignment="1">
      <alignment horizontal="justify" vertical="center" wrapText="1"/>
    </xf>
    <xf numFmtId="43" fontId="12" fillId="2" borderId="0" xfId="0" applyNumberFormat="1" applyFont="1" applyFill="1"/>
    <xf numFmtId="166" fontId="0" fillId="2" borderId="0" xfId="0" applyNumberFormat="1" applyFill="1" applyAlignment="1">
      <alignment vertical="center"/>
    </xf>
    <xf numFmtId="166" fontId="18" fillId="2" borderId="0" xfId="0" applyNumberFormat="1" applyFont="1" applyFill="1"/>
    <xf numFmtId="168" fontId="12" fillId="2" borderId="0" xfId="0" applyNumberFormat="1" applyFont="1" applyFill="1"/>
    <xf numFmtId="4" fontId="13" fillId="2" borderId="31" xfId="0" applyNumberFormat="1" applyFont="1" applyFill="1" applyBorder="1" applyAlignment="1">
      <alignment vertical="center" wrapText="1"/>
    </xf>
    <xf numFmtId="43" fontId="20" fillId="2" borderId="14" xfId="69" applyNumberFormat="1" applyFont="1" applyFill="1" applyBorder="1" applyAlignment="1">
      <alignment horizontal="center"/>
    </xf>
    <xf numFmtId="0" fontId="13" fillId="2" borderId="3" xfId="0" applyFont="1" applyFill="1" applyBorder="1" applyAlignment="1">
      <alignment horizontal="center" vertical="center" wrapText="1"/>
    </xf>
    <xf numFmtId="4" fontId="19" fillId="2" borderId="7" xfId="0" applyNumberFormat="1" applyFont="1" applyFill="1" applyBorder="1" applyAlignment="1">
      <alignment vertical="center"/>
    </xf>
    <xf numFmtId="168" fontId="0" fillId="2" borderId="0" xfId="0" applyNumberFormat="1" applyFill="1"/>
    <xf numFmtId="168" fontId="18" fillId="2" borderId="0" xfId="0" applyNumberFormat="1" applyFont="1" applyFill="1"/>
    <xf numFmtId="166" fontId="17" fillId="2" borderId="6" xfId="69" applyNumberFormat="1" applyFont="1" applyFill="1" applyBorder="1" applyAlignment="1">
      <alignment horizontal="center" vertical="center" wrapText="1"/>
    </xf>
    <xf numFmtId="166" fontId="13" fillId="2" borderId="2" xfId="69" applyNumberFormat="1" applyFont="1" applyFill="1" applyBorder="1"/>
    <xf numFmtId="4" fontId="13" fillId="2" borderId="5" xfId="0" applyNumberFormat="1" applyFont="1" applyFill="1" applyBorder="1" applyAlignment="1">
      <alignment vertical="center"/>
    </xf>
    <xf numFmtId="4" fontId="17" fillId="2" borderId="1" xfId="2" applyNumberFormat="1" applyFont="1" applyFill="1" applyBorder="1" applyAlignment="1">
      <alignment horizontal="left" vertical="center" wrapText="1"/>
    </xf>
    <xf numFmtId="0" fontId="17" fillId="2" borderId="1" xfId="0" applyFont="1" applyFill="1" applyBorder="1" applyAlignment="1">
      <alignment horizontal="left" vertical="center" wrapText="1"/>
    </xf>
    <xf numFmtId="4" fontId="32" fillId="2" borderId="17" xfId="0" applyNumberFormat="1" applyFont="1" applyFill="1" applyBorder="1" applyAlignment="1">
      <alignment horizontal="center" vertical="top" wrapText="1"/>
    </xf>
    <xf numFmtId="166" fontId="17" fillId="2" borderId="7" xfId="69" applyNumberFormat="1" applyFont="1" applyFill="1" applyBorder="1" applyAlignment="1">
      <alignment vertical="center"/>
    </xf>
    <xf numFmtId="166" fontId="13" fillId="2" borderId="7" xfId="69" applyNumberFormat="1" applyFont="1" applyFill="1" applyBorder="1" applyAlignment="1">
      <alignment vertical="center"/>
    </xf>
    <xf numFmtId="4" fontId="13" fillId="2" borderId="21" xfId="0" applyNumberFormat="1" applyFont="1" applyFill="1" applyBorder="1" applyAlignment="1">
      <alignment vertical="center"/>
    </xf>
    <xf numFmtId="4" fontId="13" fillId="2" borderId="7" xfId="0" applyNumberFormat="1" applyFont="1" applyFill="1" applyBorder="1" applyAlignment="1">
      <alignment vertical="center"/>
    </xf>
    <xf numFmtId="166" fontId="20" fillId="2" borderId="15" xfId="69" applyNumberFormat="1" applyFont="1" applyFill="1" applyBorder="1" applyAlignment="1">
      <alignment vertical="center"/>
    </xf>
    <xf numFmtId="4" fontId="13" fillId="2" borderId="1" xfId="0" applyNumberFormat="1" applyFont="1" applyFill="1" applyBorder="1" applyAlignment="1">
      <alignment vertical="center"/>
    </xf>
    <xf numFmtId="166" fontId="20" fillId="2" borderId="25" xfId="69" applyNumberFormat="1" applyFont="1" applyFill="1" applyBorder="1" applyAlignment="1">
      <alignment vertical="center"/>
    </xf>
    <xf numFmtId="0" fontId="19" fillId="2" borderId="6" xfId="0" applyNumberFormat="1" applyFont="1" applyFill="1" applyBorder="1" applyAlignment="1">
      <alignment vertical="center"/>
    </xf>
    <xf numFmtId="4" fontId="19" fillId="2" borderId="6" xfId="0" applyNumberFormat="1" applyFont="1" applyFill="1" applyBorder="1" applyAlignment="1">
      <alignment horizontal="justify" vertical="center" wrapText="1"/>
    </xf>
    <xf numFmtId="166" fontId="20" fillId="2" borderId="6" xfId="69" applyNumberFormat="1" applyFont="1" applyFill="1" applyBorder="1" applyAlignment="1">
      <alignment horizontal="center" vertical="center" wrapText="1"/>
    </xf>
    <xf numFmtId="166" fontId="19" fillId="2" borderId="6" xfId="69" applyNumberFormat="1" applyFont="1" applyFill="1" applyBorder="1" applyAlignment="1">
      <alignment vertical="center"/>
    </xf>
    <xf numFmtId="166" fontId="19" fillId="2" borderId="21" xfId="69" applyNumberFormat="1" applyFont="1" applyFill="1" applyBorder="1" applyAlignment="1">
      <alignment vertical="center"/>
    </xf>
    <xf numFmtId="43" fontId="19" fillId="2" borderId="6" xfId="69" applyFont="1" applyFill="1" applyBorder="1" applyAlignment="1">
      <alignment vertical="center"/>
    </xf>
    <xf numFmtId="0" fontId="19" fillId="2" borderId="1" xfId="0" applyNumberFormat="1" applyFont="1" applyFill="1" applyBorder="1" applyAlignment="1">
      <alignment vertical="center"/>
    </xf>
    <xf numFmtId="43" fontId="20" fillId="2" borderId="1" xfId="69" applyNumberFormat="1" applyFont="1" applyFill="1" applyBorder="1" applyAlignment="1">
      <alignment horizontal="center" vertical="center" wrapText="1"/>
    </xf>
    <xf numFmtId="166" fontId="19" fillId="2" borderId="17" xfId="69" applyNumberFormat="1" applyFont="1" applyFill="1" applyBorder="1" applyAlignment="1">
      <alignment vertical="center"/>
    </xf>
    <xf numFmtId="43" fontId="19" fillId="2" borderId="1" xfId="69" applyFont="1" applyFill="1" applyBorder="1" applyAlignment="1">
      <alignment vertical="center"/>
    </xf>
    <xf numFmtId="4" fontId="19" fillId="2" borderId="5" xfId="0" applyNumberFormat="1" applyFont="1" applyFill="1" applyBorder="1" applyAlignment="1">
      <alignment vertical="center"/>
    </xf>
    <xf numFmtId="0" fontId="13" fillId="2" borderId="1" xfId="0" applyNumberFormat="1" applyFont="1" applyFill="1" applyBorder="1" applyAlignment="1">
      <alignment vertical="center"/>
    </xf>
    <xf numFmtId="4" fontId="13" fillId="2" borderId="2" xfId="0" applyNumberFormat="1" applyFont="1" applyFill="1" applyBorder="1" applyAlignment="1">
      <alignment vertical="center"/>
    </xf>
    <xf numFmtId="0" fontId="13" fillId="2" borderId="3" xfId="0" applyNumberFormat="1" applyFont="1" applyFill="1" applyBorder="1"/>
    <xf numFmtId="4" fontId="13" fillId="2" borderId="3" xfId="0" applyNumberFormat="1" applyFont="1" applyFill="1" applyBorder="1" applyAlignment="1">
      <alignment horizontal="justify" vertical="center" wrapText="1"/>
    </xf>
    <xf numFmtId="166" fontId="13" fillId="2" borderId="3" xfId="69" applyNumberFormat="1" applyFont="1" applyFill="1" applyBorder="1"/>
    <xf numFmtId="166" fontId="13" fillId="2" borderId="19" xfId="69" applyNumberFormat="1" applyFont="1" applyFill="1" applyBorder="1"/>
    <xf numFmtId="43" fontId="13" fillId="2" borderId="3" xfId="69" applyFont="1" applyFill="1" applyBorder="1"/>
    <xf numFmtId="43" fontId="13" fillId="2" borderId="20" xfId="69" applyFont="1" applyFill="1" applyBorder="1"/>
    <xf numFmtId="166" fontId="13" fillId="2" borderId="18" xfId="69" applyNumberFormat="1" applyFont="1" applyFill="1" applyBorder="1"/>
    <xf numFmtId="9" fontId="0" fillId="2" borderId="0" xfId="0" applyNumberFormat="1" applyFill="1"/>
    <xf numFmtId="171" fontId="0" fillId="2" borderId="0" xfId="0" applyNumberFormat="1" applyFill="1"/>
    <xf numFmtId="171" fontId="36" fillId="2" borderId="0" xfId="0" applyNumberFormat="1" applyFont="1" applyFill="1"/>
    <xf numFmtId="0" fontId="17" fillId="2" borderId="1" xfId="18" applyFont="1" applyFill="1" applyBorder="1" applyAlignment="1">
      <alignment vertical="center" wrapText="1"/>
    </xf>
    <xf numFmtId="0" fontId="17" fillId="2" borderId="1" xfId="18" applyFont="1" applyFill="1" applyBorder="1" applyAlignment="1">
      <alignment horizontal="justify" vertical="center" wrapText="1"/>
    </xf>
    <xf numFmtId="43" fontId="17" fillId="2" borderId="1" xfId="69" applyFont="1" applyFill="1" applyBorder="1" applyAlignment="1">
      <alignment vertical="center" wrapText="1"/>
    </xf>
    <xf numFmtId="4" fontId="17" fillId="2" borderId="1" xfId="0" applyNumberFormat="1" applyFont="1" applyFill="1" applyBorder="1" applyAlignment="1">
      <alignment vertical="center" wrapText="1"/>
    </xf>
    <xf numFmtId="43" fontId="17" fillId="2" borderId="2" xfId="69" applyFont="1" applyFill="1" applyBorder="1" applyAlignment="1">
      <alignment vertical="center" wrapText="1"/>
    </xf>
    <xf numFmtId="43" fontId="17" fillId="2" borderId="1" xfId="69" applyFont="1" applyFill="1" applyBorder="1" applyAlignment="1">
      <alignment horizontal="center" vertical="center"/>
    </xf>
    <xf numFmtId="4" fontId="13" fillId="2" borderId="1" xfId="0" applyNumberFormat="1" applyFont="1" applyFill="1" applyBorder="1" applyAlignment="1">
      <alignment horizontal="center" vertical="center" wrapText="1"/>
    </xf>
    <xf numFmtId="0" fontId="37" fillId="2" borderId="0" xfId="0" applyFont="1" applyFill="1"/>
    <xf numFmtId="43" fontId="17" fillId="2" borderId="1" xfId="69" applyFont="1" applyFill="1" applyBorder="1" applyAlignment="1">
      <alignment horizontal="right" vertical="center"/>
    </xf>
    <xf numFmtId="43" fontId="17" fillId="0" borderId="1" xfId="69" applyFont="1" applyFill="1" applyBorder="1" applyAlignment="1">
      <alignment horizontal="right" vertical="center"/>
    </xf>
    <xf numFmtId="4" fontId="19" fillId="2" borderId="1" xfId="0" applyNumberFormat="1" applyFont="1" applyFill="1" applyBorder="1" applyAlignment="1">
      <alignment vertical="center"/>
    </xf>
    <xf numFmtId="10" fontId="17" fillId="2" borderId="1" xfId="69" applyNumberFormat="1" applyFont="1" applyFill="1" applyBorder="1" applyAlignment="1">
      <alignment horizontal="center" vertical="center"/>
    </xf>
    <xf numFmtId="43" fontId="13" fillId="2" borderId="18" xfId="69" applyNumberFormat="1" applyFont="1" applyFill="1" applyBorder="1" applyAlignment="1">
      <alignment vertical="center"/>
    </xf>
    <xf numFmtId="164" fontId="17" fillId="2" borderId="1" xfId="70" applyNumberFormat="1" applyFont="1" applyFill="1" applyBorder="1" applyAlignment="1">
      <alignment horizontal="center" vertical="center" wrapText="1"/>
    </xf>
    <xf numFmtId="164" fontId="17" fillId="2" borderId="3" xfId="69" applyNumberFormat="1" applyFont="1" applyFill="1" applyBorder="1" applyAlignment="1">
      <alignment horizontal="right" vertical="center" wrapText="1"/>
    </xf>
    <xf numFmtId="0" fontId="19" fillId="0" borderId="1" xfId="0" applyFont="1" applyFill="1" applyBorder="1" applyAlignment="1">
      <alignment horizontal="center" vertical="center" wrapText="1"/>
    </xf>
    <xf numFmtId="164" fontId="19" fillId="2" borderId="1" xfId="69" applyNumberFormat="1" applyFont="1" applyFill="1" applyBorder="1" applyAlignment="1">
      <alignment horizontal="center" vertical="center" wrapText="1"/>
    </xf>
    <xf numFmtId="43" fontId="17" fillId="2" borderId="1" xfId="70" applyNumberFormat="1" applyFont="1" applyFill="1" applyBorder="1" applyAlignment="1">
      <alignment horizontal="center" vertical="center" wrapText="1"/>
    </xf>
    <xf numFmtId="0" fontId="17" fillId="0" borderId="3" xfId="0" applyNumberFormat="1" applyFont="1" applyFill="1" applyBorder="1" applyAlignment="1">
      <alignment vertical="center"/>
    </xf>
    <xf numFmtId="0" fontId="13" fillId="2" borderId="2" xfId="0" applyFont="1" applyFill="1" applyBorder="1" applyAlignment="1">
      <alignment horizontal="justify" vertical="center" wrapText="1"/>
    </xf>
    <xf numFmtId="171" fontId="13" fillId="2" borderId="1" xfId="67" applyNumberFormat="1" applyFont="1" applyFill="1" applyBorder="1" applyAlignment="1">
      <alignment vertical="center" wrapText="1"/>
    </xf>
    <xf numFmtId="4" fontId="17" fillId="2" borderId="2" xfId="0" applyNumberFormat="1" applyFont="1" applyFill="1" applyBorder="1" applyAlignment="1">
      <alignment horizontal="justify" vertical="center" wrapText="1"/>
    </xf>
    <xf numFmtId="0" fontId="17" fillId="2" borderId="1" xfId="66" applyFont="1" applyFill="1" applyBorder="1" applyAlignment="1">
      <alignment horizontal="justify" vertical="center" wrapText="1"/>
    </xf>
    <xf numFmtId="0" fontId="17" fillId="2" borderId="1" xfId="0" applyFont="1" applyFill="1" applyBorder="1" applyAlignment="1">
      <alignment horizontal="right" vertical="center" wrapText="1"/>
    </xf>
    <xf numFmtId="171" fontId="17" fillId="2" borderId="1" xfId="67" applyNumberFormat="1" applyFont="1" applyFill="1" applyBorder="1" applyAlignment="1">
      <alignment vertical="center" wrapText="1"/>
    </xf>
    <xf numFmtId="0" fontId="37" fillId="2" borderId="0" xfId="0" applyFont="1" applyFill="1" applyAlignment="1">
      <alignment vertical="center"/>
    </xf>
    <xf numFmtId="4" fontId="17" fillId="3" borderId="6" xfId="2" applyNumberFormat="1" applyFont="1" applyFill="1" applyBorder="1" applyAlignment="1">
      <alignment vertical="center" wrapText="1"/>
    </xf>
    <xf numFmtId="4" fontId="17" fillId="3" borderId="6" xfId="2" applyNumberFormat="1" applyFont="1" applyFill="1" applyBorder="1" applyAlignment="1">
      <alignment horizontal="justify" vertical="center" wrapText="1"/>
    </xf>
    <xf numFmtId="166" fontId="13" fillId="3" borderId="24" xfId="69" applyNumberFormat="1" applyFont="1" applyFill="1" applyBorder="1" applyAlignment="1">
      <alignment vertical="center" wrapText="1"/>
    </xf>
    <xf numFmtId="166" fontId="17" fillId="3" borderId="6" xfId="69" applyNumberFormat="1" applyFont="1" applyFill="1" applyBorder="1" applyAlignment="1">
      <alignment horizontal="center" vertical="center" wrapText="1"/>
    </xf>
    <xf numFmtId="166" fontId="13" fillId="3" borderId="6" xfId="69" applyNumberFormat="1" applyFont="1" applyFill="1" applyBorder="1" applyAlignment="1">
      <alignment vertical="center" wrapText="1"/>
    </xf>
    <xf numFmtId="166" fontId="13" fillId="3" borderId="21" xfId="69" applyNumberFormat="1" applyFont="1" applyFill="1" applyBorder="1" applyAlignment="1">
      <alignment vertical="center" wrapText="1"/>
    </xf>
    <xf numFmtId="166" fontId="13" fillId="3" borderId="30" xfId="69" applyNumberFormat="1" applyFont="1" applyFill="1" applyBorder="1" applyAlignment="1">
      <alignment vertical="center" wrapText="1"/>
    </xf>
    <xf numFmtId="164" fontId="13" fillId="3" borderId="24" xfId="69" applyNumberFormat="1" applyFont="1" applyFill="1" applyBorder="1" applyAlignment="1">
      <alignment vertical="center" wrapText="1"/>
    </xf>
    <xf numFmtId="164" fontId="17" fillId="3" borderId="6" xfId="69" applyNumberFormat="1" applyFont="1" applyFill="1" applyBorder="1" applyAlignment="1">
      <alignment horizontal="right" vertical="center" wrapText="1"/>
    </xf>
    <xf numFmtId="4" fontId="13" fillId="3" borderId="21" xfId="0" applyNumberFormat="1" applyFont="1" applyFill="1" applyBorder="1" applyAlignment="1">
      <alignment vertical="center" wrapText="1"/>
    </xf>
    <xf numFmtId="4" fontId="13" fillId="3" borderId="7" xfId="0" applyNumberFormat="1" applyFont="1" applyFill="1" applyBorder="1" applyAlignment="1">
      <alignment vertical="center" wrapText="1"/>
    </xf>
    <xf numFmtId="9" fontId="10" fillId="3" borderId="0" xfId="67" applyFont="1" applyFill="1"/>
    <xf numFmtId="0" fontId="10" fillId="3" borderId="0" xfId="0" applyFont="1" applyFill="1"/>
    <xf numFmtId="4" fontId="17" fillId="3" borderId="1" xfId="2" applyNumberFormat="1" applyFont="1" applyFill="1" applyBorder="1" applyAlignment="1">
      <alignment vertical="center" wrapText="1"/>
    </xf>
    <xf numFmtId="4" fontId="17" fillId="3" borderId="1" xfId="2" applyNumberFormat="1" applyFont="1" applyFill="1" applyBorder="1" applyAlignment="1">
      <alignment horizontal="justify" vertical="center" wrapText="1"/>
    </xf>
    <xf numFmtId="166" fontId="13" fillId="3" borderId="16" xfId="69" applyNumberFormat="1" applyFont="1" applyFill="1" applyBorder="1" applyAlignment="1">
      <alignment vertical="center" wrapText="1"/>
    </xf>
    <xf numFmtId="166" fontId="17" fillId="3" borderId="1" xfId="69" applyNumberFormat="1" applyFont="1" applyFill="1" applyBorder="1" applyAlignment="1">
      <alignment horizontal="center" vertical="center" wrapText="1"/>
    </xf>
    <xf numFmtId="166" fontId="13" fillId="3" borderId="1" xfId="69" applyNumberFormat="1" applyFont="1" applyFill="1" applyBorder="1" applyAlignment="1">
      <alignment vertical="center" wrapText="1"/>
    </xf>
    <xf numFmtId="166" fontId="13" fillId="3" borderId="17" xfId="69" applyNumberFormat="1" applyFont="1" applyFill="1" applyBorder="1" applyAlignment="1">
      <alignment vertical="center" wrapText="1"/>
    </xf>
    <xf numFmtId="166" fontId="13" fillId="3" borderId="2" xfId="69" applyNumberFormat="1" applyFont="1" applyFill="1" applyBorder="1" applyAlignment="1">
      <alignment vertical="center" wrapText="1"/>
    </xf>
    <xf numFmtId="164" fontId="13" fillId="3" borderId="16" xfId="69" applyNumberFormat="1" applyFont="1" applyFill="1" applyBorder="1" applyAlignment="1">
      <alignment vertical="center" wrapText="1"/>
    </xf>
    <xf numFmtId="164" fontId="17" fillId="3" borderId="1" xfId="69" applyNumberFormat="1" applyFont="1" applyFill="1" applyBorder="1" applyAlignment="1">
      <alignment horizontal="right" vertical="center" wrapText="1"/>
    </xf>
    <xf numFmtId="4" fontId="13" fillId="3" borderId="17" xfId="0" applyNumberFormat="1" applyFont="1" applyFill="1" applyBorder="1" applyAlignment="1">
      <alignment vertical="center" wrapText="1"/>
    </xf>
    <xf numFmtId="4" fontId="13" fillId="3" borderId="5" xfId="0" applyNumberFormat="1" applyFont="1" applyFill="1" applyBorder="1" applyAlignment="1">
      <alignment vertical="center" wrapText="1"/>
    </xf>
    <xf numFmtId="4" fontId="20" fillId="3" borderId="1" xfId="2" applyNumberFormat="1" applyFont="1" applyFill="1" applyBorder="1" applyAlignment="1">
      <alignment vertical="center" wrapText="1"/>
    </xf>
    <xf numFmtId="4" fontId="20" fillId="3" borderId="1" xfId="2" applyNumberFormat="1" applyFont="1" applyFill="1" applyBorder="1" applyAlignment="1">
      <alignment horizontal="justify" vertical="center" wrapText="1"/>
    </xf>
    <xf numFmtId="166" fontId="13" fillId="3" borderId="16" xfId="69" applyNumberFormat="1" applyFont="1" applyFill="1" applyBorder="1" applyAlignment="1">
      <alignment vertical="center"/>
    </xf>
    <xf numFmtId="166" fontId="13" fillId="3" borderId="1" xfId="69" applyNumberFormat="1" applyFont="1" applyFill="1" applyBorder="1"/>
    <xf numFmtId="166" fontId="13" fillId="3" borderId="17" xfId="69" applyNumberFormat="1" applyFont="1" applyFill="1" applyBorder="1"/>
    <xf numFmtId="166" fontId="13" fillId="3" borderId="2" xfId="69" applyNumberFormat="1" applyFont="1" applyFill="1" applyBorder="1"/>
    <xf numFmtId="164" fontId="13" fillId="3" borderId="16" xfId="69" applyNumberFormat="1" applyFont="1" applyFill="1" applyBorder="1"/>
    <xf numFmtId="4" fontId="13" fillId="3" borderId="17" xfId="0" applyNumberFormat="1" applyFont="1" applyFill="1" applyBorder="1"/>
    <xf numFmtId="4" fontId="13" fillId="3" borderId="5" xfId="0" applyNumberFormat="1" applyFont="1" applyFill="1" applyBorder="1"/>
    <xf numFmtId="4" fontId="13" fillId="3" borderId="0" xfId="0" applyNumberFormat="1" applyFont="1" applyFill="1" applyAlignment="1">
      <alignment horizontal="center" vertical="top" wrapText="1"/>
    </xf>
    <xf numFmtId="166" fontId="13" fillId="3" borderId="5" xfId="69" applyNumberFormat="1" applyFont="1" applyFill="1" applyBorder="1" applyAlignment="1">
      <alignment vertical="center"/>
    </xf>
    <xf numFmtId="0" fontId="13" fillId="3" borderId="1" xfId="0" applyFont="1" applyFill="1" applyBorder="1" applyAlignment="1">
      <alignment horizontal="center" vertical="center" wrapText="1"/>
    </xf>
    <xf numFmtId="0" fontId="13" fillId="3" borderId="1" xfId="0" applyFont="1" applyFill="1" applyBorder="1"/>
    <xf numFmtId="0" fontId="0" fillId="3" borderId="0" xfId="0" applyFill="1"/>
    <xf numFmtId="0" fontId="13" fillId="3" borderId="1" xfId="0" applyFont="1" applyFill="1" applyBorder="1" applyAlignment="1">
      <alignment horizontal="justify" vertical="center"/>
    </xf>
    <xf numFmtId="0" fontId="13" fillId="3" borderId="1" xfId="0" applyFont="1" applyFill="1" applyBorder="1" applyAlignment="1">
      <alignment horizontal="justify" vertical="center" wrapText="1"/>
    </xf>
    <xf numFmtId="4" fontId="17" fillId="3" borderId="1" xfId="18" applyNumberFormat="1" applyFont="1" applyFill="1" applyBorder="1" applyAlignment="1">
      <alignment vertical="center" wrapText="1"/>
    </xf>
    <xf numFmtId="4" fontId="17" fillId="3" borderId="1" xfId="18" applyNumberFormat="1" applyFont="1" applyFill="1" applyBorder="1" applyAlignment="1">
      <alignment horizontal="justify" vertical="center" wrapText="1"/>
    </xf>
    <xf numFmtId="0" fontId="17" fillId="3" borderId="1" xfId="0" applyFont="1" applyFill="1" applyBorder="1" applyAlignment="1">
      <alignment horizontal="justify" vertical="center" wrapText="1"/>
    </xf>
    <xf numFmtId="0" fontId="17" fillId="3" borderId="6" xfId="0" applyFont="1" applyFill="1" applyBorder="1" applyAlignment="1">
      <alignment vertical="center" wrapText="1"/>
    </xf>
    <xf numFmtId="0" fontId="13" fillId="3" borderId="6" xfId="0" applyFont="1" applyFill="1" applyBorder="1" applyAlignment="1"/>
    <xf numFmtId="167" fontId="17" fillId="3" borderId="1" xfId="0" applyNumberFormat="1" applyFont="1" applyFill="1" applyBorder="1" applyAlignment="1">
      <alignment horizontal="justify" vertical="center" wrapText="1"/>
    </xf>
    <xf numFmtId="0" fontId="13" fillId="3" borderId="1" xfId="0" applyFont="1" applyFill="1" applyBorder="1" applyAlignment="1">
      <alignment horizontal="left" vertical="top" wrapText="1"/>
    </xf>
    <xf numFmtId="0" fontId="19" fillId="3" borderId="1" xfId="0" applyFont="1" applyFill="1" applyBorder="1"/>
    <xf numFmtId="0" fontId="17" fillId="3" borderId="1" xfId="0" applyFont="1" applyFill="1" applyBorder="1" applyAlignment="1">
      <alignment horizontal="justify" vertical="center"/>
    </xf>
    <xf numFmtId="164" fontId="13" fillId="3" borderId="1" xfId="69" applyNumberFormat="1" applyFont="1" applyFill="1" applyBorder="1" applyAlignment="1">
      <alignment horizontal="right" vertical="center"/>
    </xf>
    <xf numFmtId="166" fontId="17" fillId="3" borderId="16" xfId="69" applyNumberFormat="1" applyFont="1" applyFill="1" applyBorder="1" applyAlignment="1">
      <alignment vertical="center"/>
    </xf>
    <xf numFmtId="166" fontId="13" fillId="3" borderId="1" xfId="69" applyNumberFormat="1" applyFont="1" applyFill="1" applyBorder="1" applyAlignment="1">
      <alignment vertical="center"/>
    </xf>
    <xf numFmtId="166" fontId="13" fillId="3" borderId="17" xfId="69" applyNumberFormat="1" applyFont="1" applyFill="1" applyBorder="1" applyAlignment="1">
      <alignment vertical="center"/>
    </xf>
    <xf numFmtId="166" fontId="13" fillId="3" borderId="2" xfId="69" applyNumberFormat="1" applyFont="1" applyFill="1" applyBorder="1" applyAlignment="1">
      <alignment vertical="center"/>
    </xf>
    <xf numFmtId="164" fontId="13" fillId="3" borderId="16" xfId="69" applyNumberFormat="1" applyFont="1" applyFill="1" applyBorder="1" applyAlignment="1">
      <alignment vertical="center"/>
    </xf>
    <xf numFmtId="4" fontId="13" fillId="3" borderId="17" xfId="0" applyNumberFormat="1" applyFont="1" applyFill="1" applyBorder="1" applyAlignment="1">
      <alignment vertical="center"/>
    </xf>
    <xf numFmtId="4" fontId="10" fillId="3" borderId="5" xfId="0" applyNumberFormat="1" applyFont="1" applyFill="1" applyBorder="1" applyAlignment="1">
      <alignment vertical="center" wrapText="1"/>
    </xf>
    <xf numFmtId="9" fontId="10" fillId="3" borderId="0" xfId="67" applyFont="1" applyFill="1" applyAlignment="1">
      <alignment vertical="center"/>
    </xf>
    <xf numFmtId="4" fontId="13" fillId="3" borderId="5" xfId="0" applyNumberFormat="1" applyFont="1" applyFill="1" applyBorder="1" applyAlignment="1">
      <alignment vertical="center"/>
    </xf>
    <xf numFmtId="4" fontId="17" fillId="3" borderId="3" xfId="2" applyNumberFormat="1" applyFont="1" applyFill="1" applyBorder="1" applyAlignment="1">
      <alignment vertical="center" wrapText="1"/>
    </xf>
    <xf numFmtId="166" fontId="13" fillId="3" borderId="18" xfId="69" applyNumberFormat="1" applyFont="1" applyFill="1" applyBorder="1" applyAlignment="1">
      <alignment vertical="center"/>
    </xf>
    <xf numFmtId="166" fontId="17" fillId="3" borderId="3" xfId="69" applyNumberFormat="1" applyFont="1" applyFill="1" applyBorder="1" applyAlignment="1">
      <alignment horizontal="center" vertical="center" wrapText="1"/>
    </xf>
    <xf numFmtId="166" fontId="13" fillId="3" borderId="3" xfId="69" applyNumberFormat="1" applyFont="1" applyFill="1" applyBorder="1" applyAlignment="1">
      <alignment vertical="center"/>
    </xf>
    <xf numFmtId="166" fontId="13" fillId="3" borderId="19" xfId="69" applyNumberFormat="1" applyFont="1" applyFill="1" applyBorder="1" applyAlignment="1">
      <alignment vertical="center"/>
    </xf>
    <xf numFmtId="166" fontId="13" fillId="3" borderId="20" xfId="69" applyNumberFormat="1" applyFont="1" applyFill="1" applyBorder="1" applyAlignment="1">
      <alignment vertical="center"/>
    </xf>
    <xf numFmtId="164" fontId="13" fillId="3" borderId="18" xfId="69" applyNumberFormat="1" applyFont="1" applyFill="1" applyBorder="1" applyAlignment="1">
      <alignment vertical="center"/>
    </xf>
    <xf numFmtId="4" fontId="13" fillId="3" borderId="19" xfId="0" applyNumberFormat="1" applyFont="1" applyFill="1" applyBorder="1" applyAlignment="1">
      <alignment vertical="center"/>
    </xf>
    <xf numFmtId="4" fontId="13" fillId="3" borderId="9" xfId="0" applyNumberFormat="1" applyFont="1" applyFill="1" applyBorder="1" applyAlignment="1">
      <alignment vertical="center"/>
    </xf>
    <xf numFmtId="4" fontId="13" fillId="3" borderId="17" xfId="0" applyNumberFormat="1" applyFont="1" applyFill="1" applyBorder="1" applyAlignment="1">
      <alignment horizontal="center" vertical="top" wrapText="1"/>
    </xf>
    <xf numFmtId="4" fontId="17" fillId="3" borderId="8" xfId="2" applyNumberFormat="1" applyFont="1" applyFill="1" applyBorder="1" applyAlignment="1">
      <alignment horizontal="left" vertical="center" wrapText="1"/>
    </xf>
    <xf numFmtId="0" fontId="17" fillId="3" borderId="4" xfId="0" applyFont="1" applyFill="1" applyBorder="1" applyAlignment="1">
      <alignment horizontal="left" vertical="center" wrapText="1"/>
    </xf>
    <xf numFmtId="166" fontId="17" fillId="3" borderId="8" xfId="69" applyNumberFormat="1" applyFont="1" applyFill="1" applyBorder="1" applyAlignment="1">
      <alignment vertical="center"/>
    </xf>
    <xf numFmtId="166" fontId="17" fillId="3" borderId="4" xfId="69" applyNumberFormat="1" applyFont="1" applyFill="1" applyBorder="1" applyAlignment="1">
      <alignment horizontal="center" vertical="center" wrapText="1"/>
    </xf>
    <xf numFmtId="166" fontId="17" fillId="3" borderId="4" xfId="69" applyNumberFormat="1" applyFont="1" applyFill="1" applyBorder="1" applyAlignment="1">
      <alignment vertical="center"/>
    </xf>
    <xf numFmtId="166" fontId="17" fillId="3" borderId="31" xfId="69" applyNumberFormat="1" applyFont="1" applyFill="1" applyBorder="1" applyAlignment="1">
      <alignment vertical="center"/>
    </xf>
    <xf numFmtId="164" fontId="17" fillId="3" borderId="8" xfId="69" applyNumberFormat="1" applyFont="1" applyFill="1" applyBorder="1" applyAlignment="1">
      <alignment vertical="center"/>
    </xf>
    <xf numFmtId="164" fontId="17" fillId="3" borderId="4" xfId="69" applyNumberFormat="1" applyFont="1" applyFill="1" applyBorder="1" applyAlignment="1">
      <alignment horizontal="right" vertical="center" wrapText="1"/>
    </xf>
    <xf numFmtId="4" fontId="17" fillId="3" borderId="31" xfId="0" applyNumberFormat="1" applyFont="1" applyFill="1" applyBorder="1" applyAlignment="1">
      <alignment vertical="center"/>
    </xf>
    <xf numFmtId="4" fontId="17" fillId="3" borderId="0" xfId="0" applyNumberFormat="1" applyFont="1" applyFill="1" applyBorder="1" applyAlignment="1">
      <alignment vertical="center"/>
    </xf>
    <xf numFmtId="9" fontId="33" fillId="3" borderId="0" xfId="67" applyFont="1" applyFill="1" applyAlignment="1">
      <alignment vertical="center"/>
    </xf>
    <xf numFmtId="0" fontId="18" fillId="3" borderId="0" xfId="0" applyFont="1" applyFill="1"/>
    <xf numFmtId="166" fontId="17" fillId="2" borderId="6" xfId="69" applyNumberFormat="1" applyFont="1" applyFill="1" applyBorder="1" applyAlignment="1">
      <alignment horizontal="right" vertical="center" wrapText="1"/>
    </xf>
    <xf numFmtId="166" fontId="13" fillId="3" borderId="24" xfId="69" applyNumberFormat="1" applyFont="1" applyFill="1" applyBorder="1" applyAlignment="1">
      <alignment vertical="center"/>
    </xf>
    <xf numFmtId="166" fontId="13" fillId="3" borderId="6" xfId="69" applyNumberFormat="1" applyFont="1" applyFill="1" applyBorder="1"/>
    <xf numFmtId="166" fontId="13" fillId="3" borderId="21" xfId="69" applyNumberFormat="1" applyFont="1" applyFill="1" applyBorder="1"/>
    <xf numFmtId="166" fontId="13" fillId="3" borderId="30" xfId="69" applyNumberFormat="1" applyFont="1" applyFill="1" applyBorder="1"/>
    <xf numFmtId="166" fontId="13" fillId="3" borderId="24" xfId="69" applyNumberFormat="1" applyFont="1" applyFill="1" applyBorder="1"/>
    <xf numFmtId="4" fontId="13" fillId="3" borderId="6" xfId="0" applyNumberFormat="1" applyFont="1" applyFill="1" applyBorder="1"/>
    <xf numFmtId="4" fontId="13" fillId="3" borderId="21" xfId="0" applyNumberFormat="1" applyFont="1" applyFill="1" applyBorder="1"/>
    <xf numFmtId="4" fontId="13" fillId="3" borderId="7" xfId="0" applyNumberFormat="1" applyFont="1" applyFill="1" applyBorder="1"/>
    <xf numFmtId="166" fontId="13" fillId="3" borderId="16" xfId="69" applyNumberFormat="1" applyFont="1" applyFill="1" applyBorder="1"/>
    <xf numFmtId="4" fontId="13" fillId="3" borderId="1" xfId="0" applyNumberFormat="1" applyFont="1" applyFill="1" applyBorder="1"/>
    <xf numFmtId="43" fontId="17" fillId="3" borderId="1" xfId="69" applyNumberFormat="1" applyFont="1" applyFill="1" applyBorder="1" applyAlignment="1">
      <alignment horizontal="center" vertical="center" wrapText="1"/>
    </xf>
    <xf numFmtId="43" fontId="13" fillId="3" borderId="1" xfId="69" applyNumberFormat="1" applyFont="1" applyFill="1" applyBorder="1"/>
    <xf numFmtId="43" fontId="13" fillId="3" borderId="17" xfId="69" applyNumberFormat="1" applyFont="1" applyFill="1" applyBorder="1"/>
    <xf numFmtId="43" fontId="13" fillId="3" borderId="16" xfId="69" applyNumberFormat="1" applyFont="1" applyFill="1" applyBorder="1" applyAlignment="1">
      <alignment vertical="center"/>
    </xf>
    <xf numFmtId="43" fontId="13" fillId="3" borderId="2" xfId="69" applyNumberFormat="1" applyFont="1" applyFill="1" applyBorder="1"/>
    <xf numFmtId="43" fontId="13" fillId="3" borderId="16" xfId="69" applyNumberFormat="1" applyFont="1" applyFill="1" applyBorder="1"/>
    <xf numFmtId="43" fontId="17" fillId="3" borderId="1" xfId="69" applyNumberFormat="1" applyFont="1" applyFill="1" applyBorder="1" applyAlignment="1">
      <alignment horizontal="right" vertical="center" wrapText="1"/>
    </xf>
    <xf numFmtId="166" fontId="19" fillId="3" borderId="16" xfId="69" applyNumberFormat="1" applyFont="1" applyFill="1" applyBorder="1" applyAlignment="1">
      <alignment vertical="center"/>
    </xf>
    <xf numFmtId="166" fontId="19" fillId="3" borderId="1" xfId="69" applyNumberFormat="1" applyFont="1" applyFill="1" applyBorder="1" applyAlignment="1">
      <alignment vertical="center"/>
    </xf>
    <xf numFmtId="166" fontId="19" fillId="3" borderId="1" xfId="69" applyNumberFormat="1" applyFont="1" applyFill="1" applyBorder="1"/>
    <xf numFmtId="166" fontId="19" fillId="3" borderId="17" xfId="69" applyNumberFormat="1" applyFont="1" applyFill="1" applyBorder="1"/>
    <xf numFmtId="166" fontId="19" fillId="3" borderId="2" xfId="69" applyNumberFormat="1" applyFont="1" applyFill="1" applyBorder="1"/>
    <xf numFmtId="4" fontId="19" fillId="3" borderId="1" xfId="0" applyNumberFormat="1" applyFont="1" applyFill="1" applyBorder="1"/>
    <xf numFmtId="4" fontId="19" fillId="3" borderId="17" xfId="0" applyNumberFormat="1" applyFont="1" applyFill="1" applyBorder="1"/>
    <xf numFmtId="4" fontId="19" fillId="3" borderId="5" xfId="0" applyNumberFormat="1" applyFont="1" applyFill="1" applyBorder="1"/>
    <xf numFmtId="4" fontId="13" fillId="3" borderId="1" xfId="0" applyNumberFormat="1" applyFont="1" applyFill="1" applyBorder="1" applyAlignment="1">
      <alignment vertical="center"/>
    </xf>
    <xf numFmtId="164" fontId="13" fillId="3" borderId="1" xfId="69" applyNumberFormat="1" applyFont="1" applyFill="1" applyBorder="1" applyAlignment="1">
      <alignment vertical="center"/>
    </xf>
    <xf numFmtId="164" fontId="13" fillId="3" borderId="2" xfId="69" applyNumberFormat="1" applyFont="1" applyFill="1" applyBorder="1" applyAlignment="1">
      <alignment vertical="center"/>
    </xf>
    <xf numFmtId="4" fontId="10" fillId="3" borderId="5" xfId="0" applyNumberFormat="1" applyFont="1" applyFill="1" applyBorder="1" applyAlignment="1">
      <alignment vertical="center"/>
    </xf>
    <xf numFmtId="166" fontId="17" fillId="3" borderId="1" xfId="69" applyNumberFormat="1" applyFont="1" applyFill="1" applyBorder="1" applyAlignment="1">
      <alignment horizontal="right" vertical="center" wrapText="1"/>
    </xf>
    <xf numFmtId="0" fontId="13" fillId="3" borderId="2" xfId="0" applyNumberFormat="1" applyFont="1" applyFill="1" applyBorder="1"/>
    <xf numFmtId="0" fontId="13" fillId="3" borderId="3" xfId="0" applyFont="1" applyFill="1" applyBorder="1" applyAlignment="1">
      <alignment horizontal="justify" vertical="center" wrapText="1"/>
    </xf>
    <xf numFmtId="4" fontId="13" fillId="3" borderId="3" xfId="0" applyNumberFormat="1" applyFont="1" applyFill="1" applyBorder="1"/>
    <xf numFmtId="4" fontId="13" fillId="3" borderId="19" xfId="0" applyNumberFormat="1" applyFont="1" applyFill="1" applyBorder="1"/>
    <xf numFmtId="4" fontId="19" fillId="3" borderId="15" xfId="0" applyNumberFormat="1" applyFont="1" applyFill="1" applyBorder="1"/>
    <xf numFmtId="4" fontId="20" fillId="3" borderId="14" xfId="0" applyNumberFormat="1" applyFont="1" applyFill="1" applyBorder="1" applyAlignment="1">
      <alignment horizontal="left" vertical="center" wrapText="1"/>
    </xf>
    <xf numFmtId="4" fontId="19" fillId="3" borderId="22" xfId="0" applyNumberFormat="1" applyFont="1" applyFill="1" applyBorder="1" applyAlignment="1">
      <alignment vertical="top"/>
    </xf>
    <xf numFmtId="164" fontId="20" fillId="3" borderId="15" xfId="0" applyNumberFormat="1" applyFont="1" applyFill="1" applyBorder="1"/>
    <xf numFmtId="166" fontId="19" fillId="3" borderId="14" xfId="0" applyNumberFormat="1" applyFont="1" applyFill="1" applyBorder="1"/>
    <xf numFmtId="166" fontId="19" fillId="3" borderId="23" xfId="0" applyNumberFormat="1" applyFont="1" applyFill="1" applyBorder="1"/>
    <xf numFmtId="166" fontId="19" fillId="3" borderId="14" xfId="69" applyNumberFormat="1" applyFont="1" applyFill="1" applyBorder="1"/>
    <xf numFmtId="166" fontId="19" fillId="3" borderId="22" xfId="69" applyNumberFormat="1" applyFont="1" applyFill="1" applyBorder="1"/>
    <xf numFmtId="4" fontId="19" fillId="3" borderId="14" xfId="0" applyNumberFormat="1" applyFont="1" applyFill="1" applyBorder="1"/>
    <xf numFmtId="4" fontId="19" fillId="3" borderId="23" xfId="0" applyNumberFormat="1" applyFont="1" applyFill="1" applyBorder="1"/>
    <xf numFmtId="4" fontId="19" fillId="3" borderId="11" xfId="0" applyNumberFormat="1" applyFont="1" applyFill="1" applyBorder="1"/>
    <xf numFmtId="0" fontId="12" fillId="3" borderId="0" xfId="0" applyFont="1" applyFill="1"/>
    <xf numFmtId="166" fontId="12" fillId="3" borderId="0" xfId="0" applyNumberFormat="1" applyFont="1" applyFill="1"/>
    <xf numFmtId="4" fontId="17" fillId="3" borderId="6" xfId="0" applyNumberFormat="1" applyFont="1" applyFill="1" applyBorder="1" applyAlignment="1">
      <alignment vertical="center" wrapText="1"/>
    </xf>
    <xf numFmtId="4" fontId="13" fillId="3" borderId="24" xfId="0" applyNumberFormat="1" applyFont="1" applyFill="1" applyBorder="1" applyAlignment="1">
      <alignment vertical="center"/>
    </xf>
    <xf numFmtId="164" fontId="17" fillId="3" borderId="6" xfId="70" applyNumberFormat="1" applyFont="1" applyFill="1" applyBorder="1" applyAlignment="1">
      <alignment horizontal="center" vertical="center" wrapText="1"/>
    </xf>
    <xf numFmtId="4" fontId="13" fillId="3" borderId="30" xfId="0" applyNumberFormat="1" applyFont="1" applyFill="1" applyBorder="1"/>
    <xf numFmtId="174" fontId="13" fillId="3" borderId="24" xfId="0" applyNumberFormat="1" applyFont="1" applyFill="1" applyBorder="1"/>
    <xf numFmtId="4" fontId="17" fillId="3" borderId="3" xfId="0" applyNumberFormat="1" applyFont="1" applyFill="1" applyBorder="1" applyAlignment="1">
      <alignment vertical="center" wrapText="1"/>
    </xf>
    <xf numFmtId="4" fontId="17" fillId="3" borderId="3" xfId="0" applyNumberFormat="1" applyFont="1" applyFill="1" applyBorder="1" applyAlignment="1">
      <alignment horizontal="justify" vertical="center" wrapText="1"/>
    </xf>
    <xf numFmtId="4" fontId="13" fillId="3" borderId="18" xfId="0" applyNumberFormat="1" applyFont="1" applyFill="1" applyBorder="1" applyAlignment="1">
      <alignment vertical="center"/>
    </xf>
    <xf numFmtId="164" fontId="17" fillId="3" borderId="3" xfId="70" applyNumberFormat="1" applyFont="1" applyFill="1" applyBorder="1" applyAlignment="1">
      <alignment horizontal="center" vertical="center" wrapText="1"/>
    </xf>
    <xf numFmtId="4" fontId="13" fillId="3" borderId="20" xfId="0" applyNumberFormat="1" applyFont="1" applyFill="1" applyBorder="1"/>
    <xf numFmtId="4" fontId="13" fillId="3" borderId="18" xfId="0" applyNumberFormat="1" applyFont="1" applyFill="1" applyBorder="1"/>
    <xf numFmtId="43" fontId="17" fillId="3" borderId="3" xfId="69" applyFont="1" applyFill="1" applyBorder="1" applyAlignment="1">
      <alignment horizontal="right" vertical="center" wrapText="1"/>
    </xf>
    <xf numFmtId="4" fontId="13" fillId="3" borderId="9" xfId="0" applyNumberFormat="1" applyFont="1" applyFill="1" applyBorder="1"/>
    <xf numFmtId="0" fontId="30" fillId="3" borderId="1" xfId="0" applyFont="1" applyFill="1" applyBorder="1" applyAlignment="1">
      <alignment vertical="center" wrapText="1"/>
    </xf>
    <xf numFmtId="174" fontId="13" fillId="3" borderId="18" xfId="0" applyNumberFormat="1" applyFont="1" applyFill="1" applyBorder="1" applyAlignment="1">
      <alignment vertical="center"/>
    </xf>
    <xf numFmtId="43" fontId="20" fillId="3" borderId="15" xfId="69" applyFont="1" applyFill="1" applyBorder="1"/>
    <xf numFmtId="4" fontId="19" fillId="3" borderId="22" xfId="0" applyNumberFormat="1" applyFont="1" applyFill="1" applyBorder="1"/>
    <xf numFmtId="43" fontId="12" fillId="3" borderId="0" xfId="0" applyNumberFormat="1" applyFont="1" applyFill="1"/>
    <xf numFmtId="0" fontId="17" fillId="3" borderId="6" xfId="2" applyFont="1" applyFill="1" applyBorder="1" applyAlignment="1">
      <alignment vertical="center" wrapText="1"/>
    </xf>
    <xf numFmtId="0" fontId="17" fillId="3" borderId="6" xfId="2" applyFont="1" applyFill="1" applyBorder="1" applyAlignment="1">
      <alignment horizontal="justify" vertical="center" wrapText="1"/>
    </xf>
    <xf numFmtId="166" fontId="17" fillId="3" borderId="6" xfId="69" applyNumberFormat="1" applyFont="1" applyFill="1" applyBorder="1" applyAlignment="1">
      <alignment vertical="center"/>
    </xf>
    <xf numFmtId="166" fontId="13" fillId="3" borderId="6" xfId="69" applyNumberFormat="1" applyFont="1" applyFill="1" applyBorder="1" applyAlignment="1">
      <alignment vertical="center"/>
    </xf>
    <xf numFmtId="166" fontId="13" fillId="3" borderId="21" xfId="69" applyNumberFormat="1" applyFont="1" applyFill="1" applyBorder="1" applyAlignment="1">
      <alignment vertical="center"/>
    </xf>
    <xf numFmtId="166" fontId="13" fillId="3" borderId="30" xfId="69" applyNumberFormat="1" applyFont="1" applyFill="1" applyBorder="1" applyAlignment="1">
      <alignment vertical="center"/>
    </xf>
    <xf numFmtId="0" fontId="17" fillId="3" borderId="1" xfId="2" applyFont="1" applyFill="1" applyBorder="1" applyAlignment="1">
      <alignment vertical="center" wrapText="1"/>
    </xf>
    <xf numFmtId="4" fontId="13" fillId="3" borderId="16" xfId="0" applyNumberFormat="1" applyFont="1" applyFill="1" applyBorder="1" applyAlignment="1">
      <alignment vertical="center"/>
    </xf>
    <xf numFmtId="166" fontId="17" fillId="3" borderId="1" xfId="69" applyNumberFormat="1" applyFont="1" applyFill="1" applyBorder="1" applyAlignment="1">
      <alignment vertical="center"/>
    </xf>
    <xf numFmtId="166" fontId="17" fillId="3" borderId="3" xfId="69" applyNumberFormat="1" applyFont="1" applyFill="1" applyBorder="1" applyAlignment="1">
      <alignment vertical="center"/>
    </xf>
    <xf numFmtId="164" fontId="13" fillId="3" borderId="3" xfId="69" applyNumberFormat="1" applyFont="1" applyFill="1" applyBorder="1" applyAlignment="1">
      <alignment vertical="center"/>
    </xf>
    <xf numFmtId="4" fontId="0" fillId="3" borderId="15" xfId="0" applyNumberFormat="1" applyFont="1" applyFill="1" applyBorder="1"/>
    <xf numFmtId="4" fontId="26" fillId="3" borderId="14" xfId="0" applyNumberFormat="1" applyFont="1" applyFill="1" applyBorder="1" applyAlignment="1">
      <alignment horizontal="left" vertical="center" wrapText="1"/>
    </xf>
    <xf numFmtId="4" fontId="0" fillId="3" borderId="22" xfId="0" applyNumberFormat="1" applyFont="1" applyFill="1" applyBorder="1" applyAlignment="1">
      <alignment vertical="top"/>
    </xf>
    <xf numFmtId="164" fontId="20" fillId="3" borderId="15" xfId="69" applyNumberFormat="1" applyFont="1" applyFill="1" applyBorder="1"/>
    <xf numFmtId="173" fontId="19" fillId="3" borderId="14" xfId="0" applyNumberFormat="1" applyFont="1" applyFill="1" applyBorder="1"/>
    <xf numFmtId="173" fontId="19" fillId="3" borderId="23" xfId="0" applyNumberFormat="1" applyFont="1" applyFill="1" applyBorder="1"/>
    <xf numFmtId="173" fontId="19" fillId="3" borderId="22" xfId="0" applyNumberFormat="1" applyFont="1" applyFill="1" applyBorder="1"/>
    <xf numFmtId="166" fontId="11" fillId="3" borderId="14" xfId="0" applyNumberFormat="1" applyFont="1" applyFill="1" applyBorder="1"/>
    <xf numFmtId="166" fontId="11" fillId="3" borderId="23" xfId="0" applyNumberFormat="1" applyFont="1" applyFill="1" applyBorder="1"/>
    <xf numFmtId="4" fontId="11" fillId="3" borderId="11" xfId="0" applyNumberFormat="1" applyFont="1" applyFill="1" applyBorder="1"/>
    <xf numFmtId="168" fontId="0" fillId="3" borderId="0" xfId="0" applyNumberFormat="1" applyFill="1"/>
    <xf numFmtId="0" fontId="0" fillId="3" borderId="0" xfId="0" applyFill="1" applyAlignment="1">
      <alignment vertical="top"/>
    </xf>
    <xf numFmtId="0" fontId="0" fillId="3" borderId="0" xfId="0" applyFill="1" applyAlignment="1">
      <alignment vertical="center"/>
    </xf>
    <xf numFmtId="4" fontId="18" fillId="3" borderId="0" xfId="0" applyNumberFormat="1" applyFont="1" applyFill="1"/>
    <xf numFmtId="4" fontId="0" fillId="3" borderId="0" xfId="0" applyNumberFormat="1" applyFill="1"/>
    <xf numFmtId="4" fontId="17" fillId="0" borderId="1" xfId="0" applyNumberFormat="1" applyFont="1" applyFill="1" applyBorder="1" applyAlignment="1">
      <alignment vertical="center"/>
    </xf>
    <xf numFmtId="171" fontId="17" fillId="0" borderId="1" xfId="67" applyNumberFormat="1" applyFont="1" applyFill="1" applyBorder="1" applyAlignment="1">
      <alignment vertical="center" wrapText="1"/>
    </xf>
    <xf numFmtId="43" fontId="17" fillId="0" borderId="1" xfId="69" applyFont="1" applyFill="1" applyBorder="1" applyAlignment="1">
      <alignment horizontal="center" vertical="center" wrapText="1"/>
    </xf>
    <xf numFmtId="10" fontId="17" fillId="0" borderId="1" xfId="69" applyNumberFormat="1" applyFont="1" applyFill="1" applyBorder="1" applyAlignment="1">
      <alignment horizontal="center" vertical="center" wrapText="1"/>
    </xf>
    <xf numFmtId="4" fontId="29" fillId="0" borderId="1" xfId="0" applyNumberFormat="1" applyFont="1" applyFill="1" applyBorder="1" applyAlignment="1">
      <alignment vertical="center" wrapText="1"/>
    </xf>
    <xf numFmtId="4" fontId="13" fillId="3" borderId="1" xfId="0" applyNumberFormat="1" applyFont="1" applyFill="1" applyBorder="1" applyAlignment="1">
      <alignment horizontal="justify" vertical="center" wrapText="1"/>
    </xf>
    <xf numFmtId="43" fontId="13" fillId="3" borderId="1" xfId="69" applyFont="1" applyFill="1" applyBorder="1" applyAlignment="1">
      <alignment horizontal="center" vertical="center" wrapText="1"/>
    </xf>
    <xf numFmtId="43" fontId="17" fillId="3" borderId="1" xfId="69" applyFont="1" applyFill="1" applyBorder="1" applyAlignment="1">
      <alignment horizontal="right" vertical="center" wrapText="1"/>
    </xf>
    <xf numFmtId="0" fontId="13" fillId="3" borderId="1" xfId="0" applyNumberFormat="1" applyFont="1" applyFill="1" applyBorder="1" applyAlignment="1">
      <alignment vertical="center"/>
    </xf>
    <xf numFmtId="4" fontId="13" fillId="2" borderId="6" xfId="0" applyNumberFormat="1" applyFont="1" applyFill="1" applyBorder="1" applyAlignment="1">
      <alignment horizontal="justify" vertical="center" wrapText="1"/>
    </xf>
    <xf numFmtId="4" fontId="13" fillId="2" borderId="31" xfId="0" applyNumberFormat="1" applyFont="1" applyFill="1" applyBorder="1" applyAlignment="1">
      <alignment vertical="top" wrapText="1"/>
    </xf>
    <xf numFmtId="4" fontId="13" fillId="2" borderId="21" xfId="0" applyNumberFormat="1" applyFont="1" applyFill="1" applyBorder="1" applyAlignment="1">
      <alignment vertical="top" wrapText="1"/>
    </xf>
    <xf numFmtId="166" fontId="13" fillId="3" borderId="3" xfId="69" applyNumberFormat="1" applyFont="1" applyFill="1" applyBorder="1"/>
    <xf numFmtId="166" fontId="13" fillId="3" borderId="19" xfId="69" applyNumberFormat="1" applyFont="1" applyFill="1" applyBorder="1"/>
    <xf numFmtId="166" fontId="13" fillId="3" borderId="20" xfId="69" applyNumberFormat="1" applyFont="1" applyFill="1" applyBorder="1"/>
    <xf numFmtId="0" fontId="42" fillId="0" borderId="1" xfId="0" applyFont="1" applyFill="1" applyBorder="1" applyAlignment="1">
      <alignment horizontal="justify" vertical="center" wrapText="1"/>
    </xf>
    <xf numFmtId="0" fontId="19" fillId="2" borderId="39" xfId="0" applyFont="1" applyFill="1" applyBorder="1" applyAlignment="1">
      <alignment horizontal="center" vertical="center" wrapText="1"/>
    </xf>
    <xf numFmtId="4" fontId="10" fillId="2" borderId="40" xfId="0" applyNumberFormat="1" applyFont="1" applyFill="1" applyBorder="1" applyAlignment="1">
      <alignment horizontal="center" vertical="top" wrapText="1"/>
    </xf>
    <xf numFmtId="4" fontId="9" fillId="2" borderId="40" xfId="0" applyNumberFormat="1" applyFont="1" applyFill="1" applyBorder="1" applyAlignment="1">
      <alignment horizontal="center"/>
    </xf>
    <xf numFmtId="4" fontId="9" fillId="2" borderId="41" xfId="0" applyNumberFormat="1" applyFont="1" applyFill="1" applyBorder="1" applyAlignment="1">
      <alignment horizontal="center"/>
    </xf>
    <xf numFmtId="4" fontId="9" fillId="2" borderId="39" xfId="0" applyNumberFormat="1" applyFont="1" applyFill="1" applyBorder="1" applyAlignment="1">
      <alignment horizontal="center"/>
    </xf>
    <xf numFmtId="4" fontId="9" fillId="2" borderId="42" xfId="0" applyNumberFormat="1" applyFont="1" applyFill="1" applyBorder="1" applyAlignment="1">
      <alignment horizontal="center"/>
    </xf>
    <xf numFmtId="4" fontId="19" fillId="2" borderId="39" xfId="0" applyNumberFormat="1" applyFont="1" applyFill="1" applyBorder="1" applyAlignment="1">
      <alignment horizontal="justify" vertical="center" wrapText="1"/>
    </xf>
    <xf numFmtId="4" fontId="9" fillId="2" borderId="41" xfId="0" applyNumberFormat="1" applyFont="1" applyFill="1" applyBorder="1" applyAlignment="1">
      <alignment horizontal="center" vertical="center"/>
    </xf>
    <xf numFmtId="4" fontId="19" fillId="2" borderId="41" xfId="0" applyNumberFormat="1" applyFont="1" applyFill="1" applyBorder="1" applyAlignment="1">
      <alignment horizontal="left" vertical="center"/>
    </xf>
    <xf numFmtId="4" fontId="9" fillId="2" borderId="42" xfId="0" applyNumberFormat="1" applyFont="1" applyFill="1" applyBorder="1" applyAlignment="1">
      <alignment horizontal="center" vertical="center"/>
    </xf>
    <xf numFmtId="4" fontId="9" fillId="2" borderId="39" xfId="0" applyNumberFormat="1" applyFont="1" applyFill="1" applyBorder="1" applyAlignment="1">
      <alignment horizontal="center" vertical="center"/>
    </xf>
    <xf numFmtId="4" fontId="9" fillId="2" borderId="43" xfId="0" applyNumberFormat="1" applyFont="1" applyFill="1" applyBorder="1" applyAlignment="1">
      <alignment horizontal="center" vertical="center"/>
    </xf>
    <xf numFmtId="4" fontId="9" fillId="2" borderId="44" xfId="0" applyNumberFormat="1" applyFont="1" applyFill="1" applyBorder="1" applyAlignment="1">
      <alignment horizontal="center" vertical="center"/>
    </xf>
    <xf numFmtId="4" fontId="13" fillId="2" borderId="42" xfId="0" applyNumberFormat="1" applyFont="1" applyFill="1" applyBorder="1" applyAlignment="1">
      <alignment horizontal="justify" vertical="center"/>
    </xf>
    <xf numFmtId="0" fontId="27" fillId="0" borderId="1" xfId="0" applyFont="1" applyFill="1" applyBorder="1" applyAlignment="1">
      <alignment horizontal="justify" vertical="center" wrapText="1"/>
    </xf>
    <xf numFmtId="0" fontId="42" fillId="2" borderId="1" xfId="0" applyFont="1" applyFill="1" applyBorder="1" applyAlignment="1">
      <alignment horizontal="justify" vertical="center" wrapText="1"/>
    </xf>
    <xf numFmtId="0" fontId="19" fillId="2" borderId="1" xfId="0" applyNumberFormat="1" applyFont="1" applyFill="1" applyBorder="1" applyAlignment="1">
      <alignment horizontal="left" vertical="center"/>
    </xf>
    <xf numFmtId="0" fontId="13" fillId="2" borderId="1" xfId="0" applyNumberFormat="1" applyFont="1" applyFill="1" applyBorder="1" applyAlignment="1">
      <alignment horizontal="center" vertical="center"/>
    </xf>
    <xf numFmtId="0" fontId="13" fillId="2" borderId="1" xfId="0" applyNumberFormat="1" applyFont="1" applyFill="1" applyBorder="1" applyAlignment="1">
      <alignment horizontal="left" vertical="center"/>
    </xf>
    <xf numFmtId="166" fontId="20" fillId="2" borderId="7" xfId="69" applyNumberFormat="1" applyFont="1" applyFill="1" applyBorder="1" applyAlignment="1">
      <alignment horizontal="center" vertical="center" wrapText="1"/>
    </xf>
    <xf numFmtId="43" fontId="20" fillId="2" borderId="5" xfId="69" applyNumberFormat="1" applyFont="1" applyFill="1" applyBorder="1" applyAlignment="1">
      <alignment horizontal="center" vertical="center" wrapText="1"/>
    </xf>
    <xf numFmtId="43" fontId="19" fillId="2" borderId="17" xfId="69" applyFont="1" applyFill="1" applyBorder="1" applyAlignment="1">
      <alignment vertical="center"/>
    </xf>
    <xf numFmtId="0" fontId="13" fillId="2" borderId="6" xfId="0" applyNumberFormat="1" applyFont="1" applyFill="1" applyBorder="1"/>
    <xf numFmtId="166" fontId="13" fillId="2" borderId="24" xfId="69" applyNumberFormat="1" applyFont="1" applyFill="1" applyBorder="1" applyAlignment="1">
      <alignment vertical="center"/>
    </xf>
    <xf numFmtId="166" fontId="13" fillId="2" borderId="6" xfId="69" applyNumberFormat="1" applyFont="1" applyFill="1" applyBorder="1"/>
    <xf numFmtId="166" fontId="13" fillId="2" borderId="21" xfId="69" applyNumberFormat="1" applyFont="1" applyFill="1" applyBorder="1"/>
    <xf numFmtId="4" fontId="13" fillId="2" borderId="6" xfId="0" applyNumberFormat="1" applyFont="1" applyFill="1" applyBorder="1"/>
    <xf numFmtId="4" fontId="13" fillId="2" borderId="30" xfId="0" applyNumberFormat="1" applyFont="1" applyFill="1" applyBorder="1"/>
    <xf numFmtId="166" fontId="13" fillId="2" borderId="24" xfId="69" applyNumberFormat="1" applyFont="1" applyFill="1" applyBorder="1"/>
    <xf numFmtId="4" fontId="13" fillId="2" borderId="7" xfId="0" applyNumberFormat="1" applyFont="1" applyFill="1" applyBorder="1"/>
    <xf numFmtId="4" fontId="19" fillId="2" borderId="42" xfId="0" applyNumberFormat="1" applyFont="1" applyFill="1" applyBorder="1" applyAlignment="1">
      <alignment horizontal="center" vertical="center"/>
    </xf>
    <xf numFmtId="4" fontId="19" fillId="2" borderId="42" xfId="0" applyNumberFormat="1" applyFont="1" applyFill="1" applyBorder="1" applyAlignment="1">
      <alignment horizontal="center"/>
    </xf>
    <xf numFmtId="4" fontId="19" fillId="2" borderId="43" xfId="0" applyNumberFormat="1" applyFont="1" applyFill="1" applyBorder="1" applyAlignment="1">
      <alignment horizontal="center"/>
    </xf>
    <xf numFmtId="4" fontId="19" fillId="2" borderId="39" xfId="0" applyNumberFormat="1" applyFont="1" applyFill="1" applyBorder="1" applyAlignment="1">
      <alignment horizontal="center"/>
    </xf>
    <xf numFmtId="4" fontId="19" fillId="2" borderId="40" xfId="0" applyNumberFormat="1" applyFont="1" applyFill="1" applyBorder="1" applyAlignment="1">
      <alignment horizontal="center"/>
    </xf>
    <xf numFmtId="0" fontId="13" fillId="2" borderId="6" xfId="0" applyFont="1" applyFill="1" applyBorder="1" applyAlignment="1">
      <alignment horizontal="justify" vertical="center" wrapText="1"/>
    </xf>
    <xf numFmtId="164" fontId="17" fillId="2" borderId="6" xfId="70" applyNumberFormat="1" applyFont="1" applyFill="1" applyBorder="1" applyAlignment="1">
      <alignment horizontal="center" vertical="center" wrapText="1"/>
    </xf>
    <xf numFmtId="166" fontId="13" fillId="2" borderId="6" xfId="0" applyNumberFormat="1" applyFont="1" applyFill="1" applyBorder="1"/>
    <xf numFmtId="166" fontId="13" fillId="2" borderId="21" xfId="0" applyNumberFormat="1" applyFont="1" applyFill="1" applyBorder="1"/>
    <xf numFmtId="166" fontId="17" fillId="2" borderId="24" xfId="70" applyNumberFormat="1" applyFont="1" applyFill="1" applyBorder="1" applyAlignment="1">
      <alignment horizontal="center" vertical="center" wrapText="1"/>
    </xf>
    <xf numFmtId="166" fontId="13" fillId="2" borderId="30" xfId="0" applyNumberFormat="1" applyFont="1" applyFill="1" applyBorder="1"/>
    <xf numFmtId="164" fontId="17" fillId="2" borderId="24" xfId="70" applyNumberFormat="1" applyFont="1" applyFill="1" applyBorder="1" applyAlignment="1">
      <alignment horizontal="center" vertical="center" wrapText="1"/>
    </xf>
    <xf numFmtId="43" fontId="17" fillId="2" borderId="6" xfId="70" applyNumberFormat="1" applyFont="1" applyFill="1" applyBorder="1" applyAlignment="1">
      <alignment horizontal="center" vertical="center" wrapText="1"/>
    </xf>
    <xf numFmtId="4" fontId="13" fillId="2" borderId="21" xfId="0" applyNumberFormat="1" applyFont="1" applyFill="1" applyBorder="1"/>
    <xf numFmtId="0" fontId="0" fillId="2" borderId="0" xfId="0" applyFont="1" applyFill="1"/>
    <xf numFmtId="4" fontId="13" fillId="2" borderId="30" xfId="0" applyNumberFormat="1" applyFont="1" applyFill="1" applyBorder="1" applyAlignment="1">
      <alignment vertical="center"/>
    </xf>
    <xf numFmtId="0" fontId="13" fillId="3" borderId="2" xfId="0" applyNumberFormat="1" applyFont="1" applyFill="1" applyBorder="1" applyAlignment="1">
      <alignment horizontal="left" vertical="center"/>
    </xf>
    <xf numFmtId="0" fontId="13" fillId="3" borderId="2" xfId="0" applyNumberFormat="1" applyFont="1" applyFill="1" applyBorder="1" applyAlignment="1">
      <alignment vertical="center"/>
    </xf>
    <xf numFmtId="0" fontId="13" fillId="3" borderId="20" xfId="0" applyNumberFormat="1" applyFont="1" applyFill="1" applyBorder="1" applyAlignment="1">
      <alignment vertical="center"/>
    </xf>
    <xf numFmtId="4" fontId="13" fillId="3" borderId="2" xfId="0" applyNumberFormat="1" applyFont="1" applyFill="1" applyBorder="1"/>
    <xf numFmtId="4" fontId="19" fillId="2" borderId="2" xfId="0" applyNumberFormat="1" applyFont="1" applyFill="1" applyBorder="1" applyAlignment="1">
      <alignment vertical="center"/>
    </xf>
    <xf numFmtId="4" fontId="19" fillId="3" borderId="1" xfId="0" applyNumberFormat="1" applyFont="1" applyFill="1" applyBorder="1" applyAlignment="1">
      <alignment horizontal="center"/>
    </xf>
    <xf numFmtId="4" fontId="19" fillId="3" borderId="1" xfId="0" applyNumberFormat="1" applyFont="1" applyFill="1" applyBorder="1" applyAlignment="1">
      <alignment horizontal="justify" vertical="center" wrapText="1"/>
    </xf>
    <xf numFmtId="9" fontId="13" fillId="3" borderId="0" xfId="67" applyFont="1" applyFill="1"/>
    <xf numFmtId="0" fontId="43" fillId="3" borderId="0" xfId="0" applyFont="1" applyFill="1"/>
    <xf numFmtId="4" fontId="19" fillId="3" borderId="1" xfId="0" applyNumberFormat="1" applyFont="1" applyFill="1" applyBorder="1" applyAlignment="1">
      <alignment horizontal="center" vertical="center"/>
    </xf>
    <xf numFmtId="4" fontId="19" fillId="3" borderId="1" xfId="0" applyNumberFormat="1" applyFont="1" applyFill="1" applyBorder="1" applyAlignment="1">
      <alignment horizontal="justify" vertical="center"/>
    </xf>
    <xf numFmtId="43" fontId="43" fillId="3" borderId="0" xfId="0" applyNumberFormat="1" applyFont="1" applyFill="1"/>
    <xf numFmtId="4" fontId="20" fillId="3" borderId="3" xfId="2" applyNumberFormat="1" applyFont="1" applyFill="1" applyBorder="1" applyAlignment="1">
      <alignment vertical="center" wrapText="1"/>
    </xf>
    <xf numFmtId="4" fontId="20" fillId="3" borderId="3" xfId="2" applyNumberFormat="1" applyFont="1" applyFill="1" applyBorder="1" applyAlignment="1">
      <alignment horizontal="justify" vertical="center" wrapText="1"/>
    </xf>
    <xf numFmtId="0" fontId="27" fillId="3" borderId="1" xfId="0" applyFont="1" applyFill="1" applyBorder="1" applyAlignment="1">
      <alignment horizontal="left" vertical="center" wrapText="1"/>
    </xf>
    <xf numFmtId="168" fontId="19" fillId="2" borderId="41" xfId="0" applyNumberFormat="1" applyFont="1" applyFill="1" applyBorder="1" applyAlignment="1">
      <alignment horizontal="center" vertical="center" wrapText="1"/>
    </xf>
    <xf numFmtId="0" fontId="19" fillId="2" borderId="40" xfId="0" applyFont="1" applyFill="1" applyBorder="1" applyAlignment="1">
      <alignment horizontal="center" vertical="center" wrapText="1"/>
    </xf>
    <xf numFmtId="0" fontId="19" fillId="2" borderId="41" xfId="0" applyFont="1" applyFill="1" applyBorder="1" applyAlignment="1">
      <alignment horizontal="center" vertical="center" wrapText="1"/>
    </xf>
    <xf numFmtId="0" fontId="20" fillId="3" borderId="1" xfId="0" applyFont="1" applyFill="1" applyBorder="1" applyAlignment="1">
      <alignment horizontal="left" vertical="center" wrapText="1"/>
    </xf>
    <xf numFmtId="0" fontId="9" fillId="3" borderId="1" xfId="0" applyFont="1" applyFill="1" applyBorder="1" applyAlignment="1">
      <alignment horizontal="center"/>
    </xf>
    <xf numFmtId="43" fontId="38" fillId="3" borderId="1" xfId="0" applyNumberFormat="1" applyFont="1" applyFill="1" applyBorder="1" applyAlignment="1">
      <alignment horizontal="center"/>
    </xf>
    <xf numFmtId="43" fontId="24" fillId="3" borderId="1" xfId="69" applyFont="1" applyFill="1" applyBorder="1" applyAlignment="1">
      <alignment horizontal="center"/>
    </xf>
    <xf numFmtId="0" fontId="7" fillId="3" borderId="1" xfId="0" applyFont="1" applyFill="1" applyBorder="1" applyAlignment="1">
      <alignment horizontal="justify" vertical="center"/>
    </xf>
    <xf numFmtId="0" fontId="7" fillId="3" borderId="1" xfId="0" applyFont="1" applyFill="1" applyBorder="1"/>
    <xf numFmtId="43" fontId="17" fillId="3" borderId="1" xfId="69" applyFont="1" applyFill="1" applyBorder="1" applyAlignment="1">
      <alignment vertical="center" wrapText="1"/>
    </xf>
    <xf numFmtId="0" fontId="13" fillId="3" borderId="1" xfId="0" applyNumberFormat="1" applyFont="1" applyFill="1" applyBorder="1"/>
    <xf numFmtId="0" fontId="17" fillId="0" borderId="6" xfId="0" applyFont="1" applyFill="1" applyBorder="1" applyAlignment="1">
      <alignment horizontal="justify" vertical="center" wrapText="1"/>
    </xf>
    <xf numFmtId="166" fontId="10" fillId="2" borderId="0" xfId="67" applyNumberFormat="1" applyFont="1" applyFill="1"/>
    <xf numFmtId="4" fontId="15" fillId="2" borderId="0" xfId="67" applyNumberFormat="1" applyFont="1" applyFill="1"/>
    <xf numFmtId="4" fontId="41" fillId="2" borderId="0" xfId="0" applyNumberFormat="1" applyFont="1" applyFill="1"/>
    <xf numFmtId="4" fontId="19" fillId="0" borderId="34" xfId="0" applyNumberFormat="1" applyFont="1" applyFill="1" applyBorder="1" applyAlignment="1">
      <alignment horizontal="center"/>
    </xf>
    <xf numFmtId="4" fontId="19" fillId="0" borderId="5" xfId="0" applyNumberFormat="1" applyFont="1" applyFill="1" applyBorder="1" applyAlignment="1">
      <alignment horizontal="center"/>
    </xf>
    <xf numFmtId="0" fontId="13" fillId="3" borderId="3" xfId="0" applyFont="1" applyFill="1" applyBorder="1" applyAlignment="1">
      <alignment horizontal="center" vertical="center" wrapText="1"/>
    </xf>
    <xf numFmtId="0" fontId="13" fillId="3" borderId="6" xfId="0" applyFont="1" applyFill="1" applyBorder="1" applyAlignment="1">
      <alignment horizontal="center" vertical="center" wrapText="1"/>
    </xf>
    <xf numFmtId="4" fontId="13" fillId="3" borderId="21" xfId="0" applyNumberFormat="1" applyFont="1" applyFill="1" applyBorder="1" applyAlignment="1">
      <alignment horizontal="center" vertical="top" wrapText="1"/>
    </xf>
    <xf numFmtId="0" fontId="19" fillId="3" borderId="0" xfId="0" applyFont="1" applyFill="1"/>
    <xf numFmtId="4" fontId="13" fillId="2" borderId="1" xfId="0" applyNumberFormat="1" applyFont="1" applyFill="1" applyBorder="1" applyAlignment="1">
      <alignment vertical="center" wrapText="1"/>
    </xf>
    <xf numFmtId="166" fontId="13" fillId="2" borderId="5" xfId="69" applyNumberFormat="1" applyFont="1" applyFill="1" applyBorder="1" applyAlignment="1">
      <alignment vertical="center"/>
    </xf>
    <xf numFmtId="43" fontId="17" fillId="2" borderId="1" xfId="69" applyNumberFormat="1" applyFont="1" applyFill="1" applyBorder="1" applyAlignment="1">
      <alignment horizontal="center" vertical="center" wrapText="1"/>
    </xf>
    <xf numFmtId="166" fontId="13" fillId="3" borderId="9" xfId="69" applyNumberFormat="1" applyFont="1" applyFill="1" applyBorder="1" applyAlignment="1">
      <alignment vertical="center"/>
    </xf>
    <xf numFmtId="166" fontId="13" fillId="3" borderId="8" xfId="69" applyNumberFormat="1" applyFont="1" applyFill="1" applyBorder="1" applyAlignment="1">
      <alignment vertical="center"/>
    </xf>
    <xf numFmtId="4" fontId="13" fillId="3" borderId="32" xfId="0" applyNumberFormat="1" applyFont="1" applyFill="1" applyBorder="1" applyAlignment="1">
      <alignment vertical="top" wrapText="1"/>
    </xf>
    <xf numFmtId="4" fontId="13" fillId="3" borderId="45" xfId="0" applyNumberFormat="1" applyFont="1" applyFill="1" applyBorder="1" applyAlignment="1">
      <alignment vertical="top" wrapText="1"/>
    </xf>
    <xf numFmtId="4" fontId="13" fillId="3" borderId="1" xfId="0" applyNumberFormat="1" applyFont="1" applyFill="1" applyBorder="1" applyAlignment="1">
      <alignment vertical="top" wrapText="1"/>
    </xf>
    <xf numFmtId="0" fontId="17" fillId="3" borderId="3" xfId="2" applyFont="1" applyFill="1" applyBorder="1" applyAlignment="1">
      <alignment horizontal="justify" vertical="center" wrapText="1"/>
    </xf>
    <xf numFmtId="175" fontId="18" fillId="2" borderId="0" xfId="0" applyNumberFormat="1" applyFont="1" applyFill="1"/>
    <xf numFmtId="0" fontId="31" fillId="3" borderId="0" xfId="0" applyFont="1" applyFill="1"/>
    <xf numFmtId="0" fontId="13" fillId="3" borderId="0" xfId="0" applyFont="1" applyFill="1"/>
    <xf numFmtId="0" fontId="13" fillId="3" borderId="1" xfId="0" applyFont="1" applyFill="1" applyBorder="1" applyAlignment="1">
      <alignment horizontal="center" vertical="center"/>
    </xf>
    <xf numFmtId="0" fontId="13" fillId="3" borderId="0" xfId="0" applyFont="1" applyFill="1" applyAlignment="1">
      <alignment horizontal="center" vertical="center"/>
    </xf>
    <xf numFmtId="0" fontId="19" fillId="3" borderId="1" xfId="0" applyFont="1" applyFill="1" applyBorder="1" applyAlignment="1">
      <alignment horizontal="center" vertical="center" wrapText="1"/>
    </xf>
    <xf numFmtId="4" fontId="19" fillId="3" borderId="1" xfId="0" applyNumberFormat="1" applyFont="1" applyFill="1" applyBorder="1" applyAlignment="1">
      <alignment horizontal="center" vertical="center" wrapText="1"/>
    </xf>
    <xf numFmtId="0" fontId="19" fillId="3" borderId="39" xfId="0" applyFont="1" applyFill="1" applyBorder="1" applyAlignment="1">
      <alignment horizontal="center" vertical="center" wrapText="1"/>
    </xf>
    <xf numFmtId="4" fontId="32" fillId="3" borderId="1" xfId="0" applyNumberFormat="1" applyFont="1" applyFill="1" applyBorder="1" applyAlignment="1">
      <alignment horizontal="center" vertical="center" wrapText="1"/>
    </xf>
    <xf numFmtId="171" fontId="13" fillId="3" borderId="0" xfId="67" applyNumberFormat="1" applyFont="1" applyFill="1"/>
    <xf numFmtId="172" fontId="17" fillId="3" borderId="1" xfId="75" applyNumberFormat="1" applyFont="1" applyFill="1" applyBorder="1" applyAlignment="1">
      <alignment horizontal="center" vertical="center" wrapText="1"/>
    </xf>
    <xf numFmtId="4" fontId="17" fillId="3" borderId="1" xfId="0" applyNumberFormat="1" applyFont="1" applyFill="1" applyBorder="1" applyAlignment="1">
      <alignment horizontal="right" vertical="center" wrapText="1"/>
    </xf>
    <xf numFmtId="0" fontId="17" fillId="3" borderId="1" xfId="0" applyFont="1" applyFill="1" applyBorder="1" applyAlignment="1">
      <alignment horizontal="justify" vertical="top" wrapText="1"/>
    </xf>
    <xf numFmtId="9" fontId="13" fillId="3" borderId="0" xfId="67" applyNumberFormat="1" applyFont="1" applyFill="1"/>
    <xf numFmtId="0" fontId="13" fillId="3" borderId="1" xfId="0" applyFont="1" applyFill="1" applyBorder="1" applyAlignment="1">
      <alignment horizontal="justify" vertical="center" wrapText="1" shrinkToFit="1"/>
    </xf>
    <xf numFmtId="0" fontId="17" fillId="3" borderId="1" xfId="0" applyFont="1" applyFill="1" applyBorder="1" applyAlignment="1">
      <alignment vertical="top" wrapText="1"/>
    </xf>
    <xf numFmtId="41" fontId="17" fillId="3" borderId="1" xfId="75" applyNumberFormat="1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left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29" fillId="3" borderId="3" xfId="0" applyFont="1" applyFill="1" applyBorder="1" applyAlignment="1">
      <alignment vertical="center" wrapText="1"/>
    </xf>
    <xf numFmtId="0" fontId="29" fillId="3" borderId="1" xfId="0" applyFont="1" applyFill="1" applyBorder="1" applyAlignment="1">
      <alignment horizontal="justify" vertical="center"/>
    </xf>
    <xf numFmtId="0" fontId="45" fillId="3" borderId="1" xfId="0" applyFont="1" applyFill="1" applyBorder="1" applyAlignment="1">
      <alignment horizontal="justify" vertical="center"/>
    </xf>
    <xf numFmtId="4" fontId="17" fillId="3" borderId="1" xfId="75" applyNumberFormat="1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 wrapText="1"/>
    </xf>
    <xf numFmtId="0" fontId="17" fillId="3" borderId="1" xfId="0" applyFont="1" applyFill="1" applyBorder="1"/>
    <xf numFmtId="0" fontId="37" fillId="3" borderId="0" xfId="0" applyFont="1" applyFill="1"/>
    <xf numFmtId="164" fontId="17" fillId="3" borderId="1" xfId="0" applyNumberFormat="1" applyFont="1" applyFill="1" applyBorder="1" applyAlignment="1">
      <alignment horizontal="right" vertical="center" wrapText="1"/>
    </xf>
    <xf numFmtId="0" fontId="17" fillId="3" borderId="2" xfId="0" applyFont="1" applyFill="1" applyBorder="1" applyAlignment="1">
      <alignment horizontal="justify" vertical="center"/>
    </xf>
    <xf numFmtId="0" fontId="21" fillId="3" borderId="1" xfId="0" applyFont="1" applyFill="1" applyBorder="1" applyAlignment="1">
      <alignment horizontal="justify" vertical="center"/>
    </xf>
    <xf numFmtId="4" fontId="20" fillId="3" borderId="1" xfId="75" applyNumberFormat="1" applyFont="1" applyFill="1" applyBorder="1" applyAlignment="1">
      <alignment horizontal="center" vertical="center" wrapText="1"/>
    </xf>
    <xf numFmtId="0" fontId="21" fillId="3" borderId="1" xfId="0" applyFont="1" applyFill="1" applyBorder="1" applyAlignment="1">
      <alignment horizontal="justify" vertical="center" wrapText="1"/>
    </xf>
    <xf numFmtId="0" fontId="13" fillId="3" borderId="30" xfId="0" applyFont="1" applyFill="1" applyBorder="1" applyAlignment="1">
      <alignment horizontal="center" vertical="top" wrapText="1"/>
    </xf>
    <xf numFmtId="4" fontId="17" fillId="3" borderId="1" xfId="2" applyNumberFormat="1" applyFont="1" applyFill="1" applyBorder="1" applyAlignment="1">
      <alignment horizontal="left" vertical="center" wrapText="1"/>
    </xf>
    <xf numFmtId="0" fontId="17" fillId="3" borderId="1" xfId="0" applyFont="1" applyFill="1" applyBorder="1" applyAlignment="1">
      <alignment horizontal="left" vertical="center" wrapText="1"/>
    </xf>
    <xf numFmtId="4" fontId="32" fillId="3" borderId="17" xfId="0" applyNumberFormat="1" applyFont="1" applyFill="1" applyBorder="1" applyAlignment="1">
      <alignment horizontal="center" vertical="top" wrapText="1"/>
    </xf>
    <xf numFmtId="43" fontId="17" fillId="3" borderId="1" xfId="75" applyNumberFormat="1" applyFont="1" applyFill="1" applyBorder="1" applyAlignment="1">
      <alignment horizontal="center" vertical="center" wrapText="1"/>
    </xf>
    <xf numFmtId="43" fontId="17" fillId="3" borderId="1" xfId="0" applyNumberFormat="1" applyFont="1" applyFill="1" applyBorder="1" applyAlignment="1">
      <alignment horizontal="right" vertical="center" wrapText="1"/>
    </xf>
    <xf numFmtId="0" fontId="13" fillId="3" borderId="1" xfId="0" applyFont="1" applyFill="1" applyBorder="1" applyAlignment="1">
      <alignment vertical="center" wrapText="1"/>
    </xf>
    <xf numFmtId="0" fontId="17" fillId="3" borderId="1" xfId="0" applyFont="1" applyFill="1" applyBorder="1" applyAlignment="1">
      <alignment horizontal="center" vertical="top" wrapText="1"/>
    </xf>
    <xf numFmtId="14" fontId="17" fillId="3" borderId="1" xfId="75" applyNumberFormat="1" applyFont="1" applyFill="1" applyBorder="1" applyAlignment="1">
      <alignment horizontal="center" vertical="top" wrapText="1"/>
    </xf>
    <xf numFmtId="166" fontId="17" fillId="3" borderId="3" xfId="75" applyNumberFormat="1" applyFont="1" applyFill="1" applyBorder="1" applyAlignment="1">
      <alignment horizontal="center" vertical="center" wrapText="1"/>
    </xf>
    <xf numFmtId="0" fontId="28" fillId="3" borderId="1" xfId="0" applyFont="1" applyFill="1" applyBorder="1"/>
    <xf numFmtId="14" fontId="17" fillId="3" borderId="2" xfId="75" applyNumberFormat="1" applyFont="1" applyFill="1" applyBorder="1" applyAlignment="1">
      <alignment horizontal="center" vertical="top" wrapText="1"/>
    </xf>
    <xf numFmtId="0" fontId="17" fillId="3" borderId="1" xfId="0" applyFont="1" applyFill="1" applyBorder="1" applyAlignment="1">
      <alignment wrapText="1"/>
    </xf>
    <xf numFmtId="2" fontId="28" fillId="3" borderId="5" xfId="0" applyNumberFormat="1" applyFont="1" applyFill="1" applyBorder="1" applyAlignment="1"/>
    <xf numFmtId="2" fontId="28" fillId="3" borderId="1" xfId="0" applyNumberFormat="1" applyFont="1" applyFill="1" applyBorder="1" applyAlignment="1"/>
    <xf numFmtId="0" fontId="17" fillId="3" borderId="11" xfId="0" applyFont="1" applyFill="1" applyBorder="1" applyAlignment="1">
      <alignment horizontal="right" vertical="top" wrapText="1"/>
    </xf>
    <xf numFmtId="4" fontId="17" fillId="3" borderId="1" xfId="0" applyNumberFormat="1" applyFont="1" applyFill="1" applyBorder="1" applyAlignment="1">
      <alignment horizontal="right" vertical="top" wrapText="1"/>
    </xf>
    <xf numFmtId="43" fontId="17" fillId="3" borderId="1" xfId="69" applyFont="1" applyFill="1" applyBorder="1" applyAlignment="1">
      <alignment horizontal="center" vertical="center" wrapText="1"/>
    </xf>
    <xf numFmtId="0" fontId="17" fillId="3" borderId="12" xfId="0" applyFont="1" applyFill="1" applyBorder="1" applyAlignment="1">
      <alignment horizontal="right" vertical="top" wrapText="1"/>
    </xf>
    <xf numFmtId="43" fontId="17" fillId="3" borderId="1" xfId="69" applyFont="1" applyFill="1" applyBorder="1" applyAlignment="1">
      <alignment horizontal="right" vertical="center"/>
    </xf>
    <xf numFmtId="0" fontId="24" fillId="3" borderId="1" xfId="0" applyFont="1" applyFill="1" applyBorder="1" applyAlignment="1">
      <alignment horizontal="left"/>
    </xf>
    <xf numFmtId="4" fontId="27" fillId="3" borderId="1" xfId="18" applyNumberFormat="1" applyFont="1" applyFill="1" applyBorder="1" applyAlignment="1">
      <alignment horizontal="left" vertical="center" wrapText="1"/>
    </xf>
    <xf numFmtId="0" fontId="8" fillId="3" borderId="1" xfId="0" applyFont="1" applyFill="1" applyBorder="1" applyAlignment="1">
      <alignment horizontal="center" wrapText="1"/>
    </xf>
    <xf numFmtId="0" fontId="24" fillId="3" borderId="1" xfId="0" applyFont="1" applyFill="1" applyBorder="1" applyAlignment="1">
      <alignment horizontal="center"/>
    </xf>
    <xf numFmtId="4" fontId="20" fillId="3" borderId="1" xfId="0" applyNumberFormat="1" applyFont="1" applyFill="1" applyBorder="1" applyAlignment="1">
      <alignment horizontal="center" vertical="center" wrapText="1"/>
    </xf>
    <xf numFmtId="0" fontId="24" fillId="3" borderId="1" xfId="0" applyFont="1" applyFill="1" applyBorder="1" applyAlignment="1">
      <alignment horizontal="justify" vertical="center"/>
    </xf>
    <xf numFmtId="0" fontId="19" fillId="3" borderId="1" xfId="0" applyFont="1" applyFill="1" applyBorder="1" applyAlignment="1">
      <alignment horizontal="justify" vertical="center"/>
    </xf>
    <xf numFmtId="0" fontId="8" fillId="3" borderId="1" xfId="0" applyFont="1" applyFill="1" applyBorder="1"/>
    <xf numFmtId="4" fontId="19" fillId="3" borderId="41" xfId="0" applyNumberFormat="1" applyFont="1" applyFill="1" applyBorder="1" applyAlignment="1">
      <alignment horizontal="left" vertical="center"/>
    </xf>
    <xf numFmtId="4" fontId="19" fillId="3" borderId="39" xfId="0" applyNumberFormat="1" applyFont="1" applyFill="1" applyBorder="1" applyAlignment="1">
      <alignment horizontal="justify" vertical="center" wrapText="1"/>
    </xf>
    <xf numFmtId="0" fontId="13" fillId="3" borderId="1" xfId="0" applyFont="1" applyFill="1" applyBorder="1" applyAlignment="1">
      <alignment wrapText="1"/>
    </xf>
    <xf numFmtId="0" fontId="13" fillId="3" borderId="4" xfId="0" applyFont="1" applyFill="1" applyBorder="1" applyAlignment="1">
      <alignment vertical="top" wrapText="1"/>
    </xf>
    <xf numFmtId="0" fontId="13" fillId="3" borderId="1" xfId="0" applyNumberFormat="1" applyFont="1" applyFill="1" applyBorder="1" applyAlignment="1">
      <alignment horizontal="justify" vertical="center" wrapText="1"/>
    </xf>
    <xf numFmtId="0" fontId="21" fillId="3" borderId="1" xfId="0" applyFont="1" applyFill="1" applyBorder="1" applyAlignment="1">
      <alignment vertical="center" wrapText="1"/>
    </xf>
    <xf numFmtId="0" fontId="21" fillId="3" borderId="1" xfId="0" applyFont="1" applyFill="1" applyBorder="1" applyAlignment="1">
      <alignment wrapText="1"/>
    </xf>
    <xf numFmtId="167" fontId="17" fillId="3" borderId="1" xfId="0" applyNumberFormat="1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vertical="top" wrapText="1"/>
    </xf>
    <xf numFmtId="41" fontId="17" fillId="3" borderId="1" xfId="0" applyNumberFormat="1" applyFont="1" applyFill="1" applyBorder="1" applyAlignment="1">
      <alignment horizontal="right" vertical="center" wrapText="1"/>
    </xf>
    <xf numFmtId="167" fontId="17" fillId="3" borderId="1" xfId="0" applyNumberFormat="1" applyFont="1" applyFill="1" applyBorder="1" applyAlignment="1">
      <alignment horizontal="justify" vertical="center"/>
    </xf>
    <xf numFmtId="0" fontId="17" fillId="3" borderId="0" xfId="0" applyFont="1" applyFill="1" applyAlignment="1">
      <alignment vertical="center" wrapText="1"/>
    </xf>
    <xf numFmtId="0" fontId="46" fillId="3" borderId="1" xfId="0" applyFont="1" applyFill="1" applyBorder="1" applyAlignment="1">
      <alignment vertical="justify" wrapText="1"/>
    </xf>
    <xf numFmtId="0" fontId="13" fillId="3" borderId="6" xfId="0" applyFont="1" applyFill="1" applyBorder="1" applyAlignment="1">
      <alignment horizontal="center"/>
    </xf>
    <xf numFmtId="0" fontId="21" fillId="3" borderId="1" xfId="0" applyFont="1" applyFill="1" applyBorder="1"/>
    <xf numFmtId="0" fontId="17" fillId="3" borderId="1" xfId="0" applyFont="1" applyFill="1" applyBorder="1" applyAlignment="1">
      <alignment vertical="center" wrapText="1"/>
    </xf>
    <xf numFmtId="0" fontId="17" fillId="3" borderId="4" xfId="0" applyFont="1" applyFill="1" applyBorder="1" applyAlignment="1">
      <alignment vertical="top" wrapText="1"/>
    </xf>
    <xf numFmtId="0" fontId="17" fillId="3" borderId="2" xfId="75" applyNumberFormat="1" applyFont="1" applyFill="1" applyBorder="1" applyAlignment="1">
      <alignment horizontal="center" vertical="top" wrapText="1"/>
    </xf>
    <xf numFmtId="166" fontId="17" fillId="3" borderId="1" xfId="75" applyNumberFormat="1" applyFont="1" applyFill="1" applyBorder="1" applyAlignment="1">
      <alignment horizontal="center" vertical="center" wrapText="1"/>
    </xf>
    <xf numFmtId="0" fontId="28" fillId="3" borderId="5" xfId="0" applyFont="1" applyFill="1" applyBorder="1"/>
    <xf numFmtId="166" fontId="28" fillId="3" borderId="1" xfId="0" applyNumberFormat="1" applyFont="1" applyFill="1" applyBorder="1"/>
    <xf numFmtId="0" fontId="13" fillId="3" borderId="1" xfId="0" applyFont="1" applyFill="1" applyBorder="1" applyAlignment="1">
      <alignment horizontal="right" wrapText="1"/>
    </xf>
    <xf numFmtId="2" fontId="28" fillId="3" borderId="5" xfId="0" applyNumberFormat="1" applyFont="1" applyFill="1" applyBorder="1" applyAlignment="1">
      <alignment horizontal="right"/>
    </xf>
    <xf numFmtId="2" fontId="28" fillId="3" borderId="1" xfId="0" applyNumberFormat="1" applyFont="1" applyFill="1" applyBorder="1" applyAlignment="1">
      <alignment horizontal="right"/>
    </xf>
    <xf numFmtId="2" fontId="17" fillId="3" borderId="1" xfId="0" applyNumberFormat="1" applyFont="1" applyFill="1" applyBorder="1" applyAlignment="1">
      <alignment horizontal="right" vertical="center"/>
    </xf>
    <xf numFmtId="10" fontId="17" fillId="3" borderId="1" xfId="69" applyNumberFormat="1" applyFont="1" applyFill="1" applyBorder="1" applyAlignment="1">
      <alignment horizontal="center" vertical="center"/>
    </xf>
    <xf numFmtId="10" fontId="17" fillId="3" borderId="1" xfId="69" applyNumberFormat="1" applyFont="1" applyFill="1" applyBorder="1" applyAlignment="1">
      <alignment horizontal="center" vertical="center" wrapText="1"/>
    </xf>
    <xf numFmtId="0" fontId="17" fillId="3" borderId="6" xfId="0" applyFont="1" applyFill="1" applyBorder="1" applyAlignment="1">
      <alignment vertical="top" wrapText="1"/>
    </xf>
    <xf numFmtId="43" fontId="17" fillId="3" borderId="1" xfId="69" applyFont="1" applyFill="1" applyBorder="1" applyAlignment="1">
      <alignment horizontal="center" vertical="center"/>
    </xf>
    <xf numFmtId="49" fontId="9" fillId="3" borderId="1" xfId="0" applyNumberFormat="1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 vertical="center"/>
    </xf>
    <xf numFmtId="4" fontId="19" fillId="3" borderId="42" xfId="0" applyNumberFormat="1" applyFont="1" applyFill="1" applyBorder="1" applyAlignment="1">
      <alignment horizontal="center" vertical="center"/>
    </xf>
    <xf numFmtId="0" fontId="19" fillId="3" borderId="6" xfId="0" applyNumberFormat="1" applyFont="1" applyFill="1" applyBorder="1" applyAlignment="1">
      <alignment vertical="center"/>
    </xf>
    <xf numFmtId="4" fontId="19" fillId="3" borderId="6" xfId="0" applyNumberFormat="1" applyFont="1" applyFill="1" applyBorder="1" applyAlignment="1">
      <alignment horizontal="justify" vertical="center" wrapText="1"/>
    </xf>
    <xf numFmtId="43" fontId="19" fillId="3" borderId="1" xfId="69" applyFont="1" applyFill="1" applyBorder="1" applyAlignment="1">
      <alignment horizontal="center" vertical="center" wrapText="1"/>
    </xf>
    <xf numFmtId="0" fontId="35" fillId="3" borderId="1" xfId="0" applyFont="1" applyFill="1" applyBorder="1" applyAlignment="1">
      <alignment vertical="top" wrapText="1"/>
    </xf>
    <xf numFmtId="0" fontId="13" fillId="3" borderId="0" xfId="0" applyFont="1" applyFill="1" applyAlignment="1">
      <alignment vertical="top" wrapText="1"/>
    </xf>
    <xf numFmtId="0" fontId="13" fillId="3" borderId="6" xfId="0" applyFont="1" applyFill="1" applyBorder="1" applyAlignment="1">
      <alignment horizontal="center" vertical="top" wrapText="1"/>
    </xf>
    <xf numFmtId="0" fontId="35" fillId="3" borderId="3" xfId="0" applyFont="1" applyFill="1" applyBorder="1" applyAlignment="1">
      <alignment vertical="top" wrapText="1"/>
    </xf>
    <xf numFmtId="0" fontId="17" fillId="3" borderId="1" xfId="0" applyNumberFormat="1" applyFont="1" applyFill="1" applyBorder="1" applyAlignment="1">
      <alignment horizontal="center" vertical="top" wrapText="1"/>
    </xf>
    <xf numFmtId="0" fontId="17" fillId="3" borderId="1" xfId="75" applyNumberFormat="1" applyFont="1" applyFill="1" applyBorder="1" applyAlignment="1">
      <alignment horizontal="center" vertical="top" wrapText="1"/>
    </xf>
    <xf numFmtId="4" fontId="13" fillId="3" borderId="1" xfId="0" applyNumberFormat="1" applyFont="1" applyFill="1" applyBorder="1" applyAlignment="1">
      <alignment horizontal="center" vertical="center" wrapText="1"/>
    </xf>
    <xf numFmtId="43" fontId="17" fillId="3" borderId="1" xfId="69" applyFont="1" applyFill="1" applyBorder="1" applyAlignment="1">
      <alignment horizontal="justify" vertical="center"/>
    </xf>
    <xf numFmtId="0" fontId="32" fillId="3" borderId="13" xfId="0" applyFont="1" applyFill="1" applyBorder="1" applyAlignment="1">
      <alignment horizontal="center" vertical="center" wrapText="1"/>
    </xf>
    <xf numFmtId="164" fontId="17" fillId="3" borderId="1" xfId="69" applyNumberFormat="1" applyFont="1" applyFill="1" applyBorder="1" applyAlignment="1">
      <alignment horizontal="justify" vertical="center"/>
    </xf>
    <xf numFmtId="49" fontId="19" fillId="3" borderId="1" xfId="0" applyNumberFormat="1" applyFont="1" applyFill="1" applyBorder="1" applyAlignment="1">
      <alignment vertical="center"/>
    </xf>
    <xf numFmtId="43" fontId="24" fillId="3" borderId="1" xfId="0" applyNumberFormat="1" applyFont="1" applyFill="1" applyBorder="1"/>
    <xf numFmtId="0" fontId="13" fillId="3" borderId="1" xfId="62" applyFont="1" applyFill="1" applyBorder="1" applyAlignment="1">
      <alignment horizontal="justify" vertical="center"/>
    </xf>
    <xf numFmtId="4" fontId="13" fillId="3" borderId="30" xfId="0" applyNumberFormat="1" applyFont="1" applyFill="1" applyBorder="1" applyAlignment="1">
      <alignment vertical="center"/>
    </xf>
    <xf numFmtId="0" fontId="13" fillId="3" borderId="6" xfId="0" applyFont="1" applyFill="1" applyBorder="1" applyAlignment="1">
      <alignment horizontal="justify" vertical="center" wrapText="1"/>
    </xf>
    <xf numFmtId="0" fontId="17" fillId="3" borderId="1" xfId="62" applyFont="1" applyFill="1" applyBorder="1" applyAlignment="1">
      <alignment horizontal="justify" vertical="center" wrapText="1"/>
    </xf>
    <xf numFmtId="0" fontId="13" fillId="3" borderId="1" xfId="0" applyFont="1" applyFill="1" applyBorder="1" applyAlignment="1">
      <alignment horizontal="center" vertical="top" wrapText="1"/>
    </xf>
    <xf numFmtId="0" fontId="49" fillId="3" borderId="0" xfId="0" applyFont="1" applyFill="1" applyAlignment="1">
      <alignment wrapText="1"/>
    </xf>
    <xf numFmtId="0" fontId="17" fillId="3" borderId="1" xfId="0" applyNumberFormat="1" applyFont="1" applyFill="1" applyBorder="1"/>
    <xf numFmtId="9" fontId="17" fillId="3" borderId="0" xfId="67" applyNumberFormat="1" applyFont="1" applyFill="1"/>
    <xf numFmtId="0" fontId="47" fillId="3" borderId="0" xfId="0" applyFont="1" applyFill="1"/>
    <xf numFmtId="0" fontId="17" fillId="3" borderId="2" xfId="0" applyNumberFormat="1" applyFont="1" applyFill="1" applyBorder="1" applyAlignment="1">
      <alignment vertical="center"/>
    </xf>
    <xf numFmtId="0" fontId="17" fillId="3" borderId="6" xfId="0" applyFont="1" applyFill="1" applyBorder="1" applyAlignment="1">
      <alignment horizontal="center" vertical="center" wrapText="1"/>
    </xf>
    <xf numFmtId="4" fontId="19" fillId="3" borderId="2" xfId="0" applyNumberFormat="1" applyFont="1" applyFill="1" applyBorder="1" applyAlignment="1">
      <alignment vertical="center"/>
    </xf>
    <xf numFmtId="0" fontId="19" fillId="3" borderId="1" xfId="0" applyFont="1" applyFill="1" applyBorder="1" applyAlignment="1">
      <alignment horizontal="justify" vertical="center" wrapText="1"/>
    </xf>
    <xf numFmtId="43" fontId="20" fillId="3" borderId="1" xfId="69" applyFont="1" applyFill="1" applyBorder="1" applyAlignment="1">
      <alignment vertical="center" wrapText="1"/>
    </xf>
    <xf numFmtId="2" fontId="28" fillId="3" borderId="5" xfId="0" applyNumberFormat="1" applyFont="1" applyFill="1" applyBorder="1" applyAlignment="1">
      <alignment horizontal="right" wrapText="1"/>
    </xf>
    <xf numFmtId="2" fontId="28" fillId="3" borderId="1" xfId="0" applyNumberFormat="1" applyFont="1" applyFill="1" applyBorder="1" applyAlignment="1">
      <alignment horizontal="right" wrapText="1"/>
    </xf>
    <xf numFmtId="43" fontId="17" fillId="3" borderId="2" xfId="69" applyFont="1" applyFill="1" applyBorder="1" applyAlignment="1">
      <alignment vertical="center" wrapText="1"/>
    </xf>
    <xf numFmtId="4" fontId="17" fillId="3" borderId="1" xfId="0" applyNumberFormat="1" applyFont="1" applyFill="1" applyBorder="1" applyAlignment="1">
      <alignment horizontal="center" wrapText="1"/>
    </xf>
    <xf numFmtId="43" fontId="17" fillId="3" borderId="1" xfId="69" applyFont="1" applyFill="1" applyBorder="1" applyAlignment="1">
      <alignment horizontal="justify" vertical="center" wrapText="1"/>
    </xf>
    <xf numFmtId="43" fontId="17" fillId="3" borderId="4" xfId="69" applyFont="1" applyFill="1" applyBorder="1" applyAlignment="1">
      <alignment horizontal="right" vertical="center" wrapText="1"/>
    </xf>
    <xf numFmtId="4" fontId="44" fillId="3" borderId="1" xfId="0" applyNumberFormat="1" applyFont="1" applyFill="1" applyBorder="1" applyAlignment="1">
      <alignment horizontal="justify" vertical="center" wrapText="1"/>
    </xf>
    <xf numFmtId="1" fontId="28" fillId="3" borderId="5" xfId="0" applyNumberFormat="1" applyFont="1" applyFill="1" applyBorder="1" applyAlignment="1">
      <alignment horizontal="right" wrapText="1"/>
    </xf>
    <xf numFmtId="1" fontId="28" fillId="3" borderId="1" xfId="0" applyNumberFormat="1" applyFont="1" applyFill="1" applyBorder="1" applyAlignment="1">
      <alignment horizontal="right" wrapText="1"/>
    </xf>
    <xf numFmtId="170" fontId="17" fillId="3" borderId="2" xfId="69" applyNumberFormat="1" applyFont="1" applyFill="1" applyBorder="1" applyAlignment="1">
      <alignment horizontal="justify" vertical="center" wrapText="1"/>
    </xf>
    <xf numFmtId="3" fontId="17" fillId="3" borderId="1" xfId="0" applyNumberFormat="1" applyFont="1" applyFill="1" applyBorder="1" applyAlignment="1">
      <alignment horizontal="center" vertical="center" wrapText="1"/>
    </xf>
    <xf numFmtId="0" fontId="13" fillId="3" borderId="0" xfId="0" applyFont="1" applyFill="1" applyAlignment="1">
      <alignment horizontal="justify" vertical="center" wrapText="1"/>
    </xf>
    <xf numFmtId="170" fontId="17" fillId="3" borderId="1" xfId="69" applyNumberFormat="1" applyFont="1" applyFill="1" applyBorder="1" applyAlignment="1">
      <alignment horizontal="justify" vertical="center" wrapText="1"/>
    </xf>
    <xf numFmtId="0" fontId="13" fillId="3" borderId="1" xfId="0" applyFont="1" applyFill="1" applyBorder="1" applyAlignment="1">
      <alignment horizontal="right" vertical="center" wrapText="1"/>
    </xf>
    <xf numFmtId="4" fontId="17" fillId="3" borderId="1" xfId="0" applyNumberFormat="1" applyFont="1" applyFill="1" applyBorder="1" applyAlignment="1">
      <alignment wrapText="1"/>
    </xf>
    <xf numFmtId="0" fontId="17" fillId="3" borderId="3" xfId="0" applyFont="1" applyFill="1" applyBorder="1" applyAlignment="1">
      <alignment horizontal="center" vertical="center" wrapText="1"/>
    </xf>
    <xf numFmtId="4" fontId="17" fillId="3" borderId="5" xfId="0" applyNumberFormat="1" applyFont="1" applyFill="1" applyBorder="1" applyAlignment="1">
      <alignment horizontal="justify" vertical="center" wrapText="1"/>
    </xf>
    <xf numFmtId="43" fontId="17" fillId="3" borderId="6" xfId="69" applyFont="1" applyFill="1" applyBorder="1" applyAlignment="1">
      <alignment horizontal="center" vertical="center"/>
    </xf>
    <xf numFmtId="43" fontId="28" fillId="3" borderId="6" xfId="69" applyFont="1" applyFill="1" applyBorder="1" applyAlignment="1">
      <alignment vertical="center"/>
    </xf>
    <xf numFmtId="49" fontId="19" fillId="3" borderId="1" xfId="0" applyNumberFormat="1" applyFont="1" applyFill="1" applyBorder="1"/>
    <xf numFmtId="0" fontId="19" fillId="3" borderId="1" xfId="0" applyFont="1" applyFill="1" applyBorder="1" applyAlignment="1">
      <alignment wrapText="1"/>
    </xf>
    <xf numFmtId="43" fontId="11" fillId="3" borderId="1" xfId="69" applyFont="1" applyFill="1" applyBorder="1" applyAlignment="1">
      <alignment vertical="center"/>
    </xf>
    <xf numFmtId="0" fontId="11" fillId="3" borderId="1" xfId="0" applyFont="1" applyFill="1" applyBorder="1" applyAlignment="1">
      <alignment horizontal="justify" vertical="center"/>
    </xf>
    <xf numFmtId="0" fontId="19" fillId="3" borderId="1" xfId="62" applyFont="1" applyFill="1" applyBorder="1" applyAlignment="1">
      <alignment horizontal="justify" vertical="center"/>
    </xf>
    <xf numFmtId="4" fontId="17" fillId="3" borderId="1" xfId="0" applyNumberFormat="1" applyFont="1" applyFill="1" applyBorder="1" applyAlignment="1">
      <alignment vertical="center" wrapText="1"/>
    </xf>
    <xf numFmtId="49" fontId="17" fillId="3" borderId="1" xfId="0" applyNumberFormat="1" applyFont="1" applyFill="1" applyBorder="1" applyAlignment="1">
      <alignment horizontal="justify" vertical="center" wrapText="1"/>
    </xf>
    <xf numFmtId="0" fontId="13" fillId="3" borderId="1" xfId="62" applyFont="1" applyFill="1" applyBorder="1" applyAlignment="1">
      <alignment horizontal="justify" vertical="center" wrapText="1"/>
    </xf>
    <xf numFmtId="0" fontId="35" fillId="3" borderId="1" xfId="0" applyFont="1" applyFill="1" applyBorder="1" applyAlignment="1">
      <alignment horizontal="justify" vertical="center"/>
    </xf>
    <xf numFmtId="166" fontId="17" fillId="3" borderId="3" xfId="75" applyNumberFormat="1" applyFont="1" applyFill="1" applyBorder="1" applyAlignment="1">
      <alignment horizontal="right" wrapText="1"/>
    </xf>
    <xf numFmtId="0" fontId="28" fillId="3" borderId="3" xfId="0" applyFont="1" applyFill="1" applyBorder="1" applyAlignment="1">
      <alignment horizontal="right"/>
    </xf>
    <xf numFmtId="166" fontId="28" fillId="3" borderId="3" xfId="0" applyNumberFormat="1" applyFont="1" applyFill="1" applyBorder="1" applyAlignment="1">
      <alignment horizontal="right"/>
    </xf>
    <xf numFmtId="0" fontId="17" fillId="3" borderId="3" xfId="0" applyFont="1" applyFill="1" applyBorder="1" applyAlignment="1">
      <alignment horizontal="justify" vertical="center"/>
    </xf>
    <xf numFmtId="0" fontId="28" fillId="3" borderId="1" xfId="0" applyFont="1" applyFill="1" applyBorder="1" applyAlignment="1">
      <alignment horizontal="right"/>
    </xf>
    <xf numFmtId="166" fontId="20" fillId="3" borderId="1" xfId="75" applyNumberFormat="1" applyFont="1" applyFill="1" applyBorder="1" applyAlignment="1">
      <alignment horizontal="right" wrapText="1"/>
    </xf>
    <xf numFmtId="43" fontId="28" fillId="3" borderId="1" xfId="69" applyFont="1" applyFill="1" applyBorder="1" applyAlignment="1">
      <alignment vertical="center"/>
    </xf>
    <xf numFmtId="43" fontId="28" fillId="3" borderId="6" xfId="69" applyFont="1" applyFill="1" applyBorder="1" applyAlignment="1">
      <alignment horizontal="center" vertical="center"/>
    </xf>
    <xf numFmtId="0" fontId="48" fillId="3" borderId="1" xfId="0" applyFont="1" applyFill="1" applyBorder="1" applyAlignment="1">
      <alignment horizontal="right"/>
    </xf>
    <xf numFmtId="43" fontId="17" fillId="3" borderId="1" xfId="69" applyFont="1" applyFill="1" applyBorder="1" applyAlignment="1">
      <alignment vertical="center"/>
    </xf>
    <xf numFmtId="49" fontId="11" fillId="3" borderId="1" xfId="0" applyNumberFormat="1" applyFont="1" applyFill="1" applyBorder="1"/>
    <xf numFmtId="0" fontId="11" fillId="3" borderId="1" xfId="0" applyFont="1" applyFill="1" applyBorder="1" applyAlignment="1">
      <alignment wrapText="1"/>
    </xf>
    <xf numFmtId="0" fontId="15" fillId="3" borderId="1" xfId="0" applyFont="1" applyFill="1" applyBorder="1" applyAlignment="1">
      <alignment horizontal="center"/>
    </xf>
    <xf numFmtId="0" fontId="15" fillId="3" borderId="1" xfId="0" applyFont="1" applyFill="1" applyBorder="1"/>
    <xf numFmtId="0" fontId="15" fillId="3" borderId="1" xfId="0" applyFont="1" applyFill="1" applyBorder="1" applyAlignment="1">
      <alignment horizontal="justify" vertical="center"/>
    </xf>
    <xf numFmtId="0" fontId="17" fillId="3" borderId="1" xfId="18" applyFont="1" applyFill="1" applyBorder="1" applyAlignment="1">
      <alignment vertical="center" wrapText="1"/>
    </xf>
    <xf numFmtId="0" fontId="17" fillId="3" borderId="1" xfId="18" applyFont="1" applyFill="1" applyBorder="1" applyAlignment="1">
      <alignment horizontal="justify" vertical="center" wrapText="1"/>
    </xf>
    <xf numFmtId="0" fontId="13" fillId="3" borderId="1" xfId="0" applyFont="1" applyFill="1" applyBorder="1" applyAlignment="1">
      <alignment horizontal="center"/>
    </xf>
    <xf numFmtId="43" fontId="13" fillId="3" borderId="1" xfId="69" applyFont="1" applyFill="1" applyBorder="1" applyAlignment="1">
      <alignment vertical="center"/>
    </xf>
    <xf numFmtId="0" fontId="17" fillId="3" borderId="6" xfId="0" applyFont="1" applyFill="1" applyBorder="1" applyAlignment="1">
      <alignment horizontal="justify" vertical="center" wrapText="1"/>
    </xf>
    <xf numFmtId="167" fontId="13" fillId="3" borderId="46" xfId="1" applyNumberFormat="1" applyFont="1" applyFill="1" applyBorder="1" applyAlignment="1">
      <alignment horizontal="justify" vertical="center" wrapText="1"/>
    </xf>
    <xf numFmtId="167" fontId="13" fillId="4" borderId="46" xfId="87" applyNumberFormat="1" applyFont="1" applyFill="1" applyBorder="1" applyAlignment="1">
      <alignment horizontal="justify" vertical="center" wrapText="1"/>
    </xf>
    <xf numFmtId="17" fontId="13" fillId="3" borderId="1" xfId="0" applyNumberFormat="1" applyFont="1" applyFill="1" applyBorder="1" applyAlignment="1">
      <alignment horizontal="center" vertical="center" wrapText="1"/>
    </xf>
    <xf numFmtId="167" fontId="17" fillId="3" borderId="3" xfId="0" applyNumberFormat="1" applyFont="1" applyFill="1" applyBorder="1" applyAlignment="1">
      <alignment vertical="center" wrapText="1"/>
    </xf>
    <xf numFmtId="167" fontId="17" fillId="3" borderId="1" xfId="0" applyNumberFormat="1" applyFont="1" applyFill="1" applyBorder="1" applyAlignment="1">
      <alignment vertical="center" wrapText="1"/>
    </xf>
    <xf numFmtId="0" fontId="13" fillId="3" borderId="3" xfId="0" applyFont="1" applyFill="1" applyBorder="1" applyAlignment="1">
      <alignment vertical="center" wrapText="1"/>
    </xf>
    <xf numFmtId="164" fontId="17" fillId="3" borderId="1" xfId="75" applyNumberFormat="1" applyFont="1" applyFill="1" applyBorder="1" applyAlignment="1">
      <alignment horizontal="center" vertical="center" wrapText="1"/>
    </xf>
    <xf numFmtId="0" fontId="17" fillId="3" borderId="3" xfId="0" applyFont="1" applyFill="1" applyBorder="1" applyAlignment="1">
      <alignment horizontal="right"/>
    </xf>
    <xf numFmtId="164" fontId="17" fillId="3" borderId="2" xfId="75" applyNumberFormat="1" applyFont="1" applyFill="1" applyBorder="1" applyAlignment="1">
      <alignment horizontal="center" vertical="center" wrapText="1"/>
    </xf>
    <xf numFmtId="168" fontId="28" fillId="3" borderId="1" xfId="0" applyNumberFormat="1" applyFont="1" applyFill="1" applyBorder="1" applyAlignment="1">
      <alignment horizontal="right"/>
    </xf>
    <xf numFmtId="166" fontId="28" fillId="3" borderId="1" xfId="0" applyNumberFormat="1" applyFont="1" applyFill="1" applyBorder="1" applyAlignment="1">
      <alignment horizontal="right"/>
    </xf>
    <xf numFmtId="43" fontId="17" fillId="3" borderId="1" xfId="69" applyFont="1" applyFill="1" applyBorder="1" applyAlignment="1">
      <alignment horizontal="right"/>
    </xf>
    <xf numFmtId="43" fontId="28" fillId="3" borderId="1" xfId="69" applyFont="1" applyFill="1" applyBorder="1" applyAlignment="1">
      <alignment horizontal="right"/>
    </xf>
    <xf numFmtId="49" fontId="13" fillId="3" borderId="1" xfId="0" applyNumberFormat="1" applyFont="1" applyFill="1" applyBorder="1"/>
    <xf numFmtId="165" fontId="13" fillId="3" borderId="1" xfId="0" applyNumberFormat="1" applyFont="1" applyFill="1" applyBorder="1" applyAlignment="1">
      <alignment vertical="center"/>
    </xf>
    <xf numFmtId="43" fontId="0" fillId="3" borderId="0" xfId="0" applyNumberFormat="1" applyFill="1"/>
    <xf numFmtId="165" fontId="0" fillId="3" borderId="0" xfId="0" applyNumberFormat="1" applyFill="1"/>
    <xf numFmtId="164" fontId="0" fillId="2" borderId="0" xfId="0" applyNumberFormat="1" applyFill="1" applyAlignment="1">
      <alignment vertical="center"/>
    </xf>
    <xf numFmtId="4" fontId="21" fillId="0" borderId="1" xfId="0" applyNumberFormat="1" applyFont="1" applyFill="1" applyBorder="1" applyAlignment="1">
      <alignment vertical="center" wrapText="1"/>
    </xf>
    <xf numFmtId="174" fontId="32" fillId="0" borderId="1" xfId="0" applyNumberFormat="1" applyFont="1" applyFill="1" applyBorder="1" applyAlignment="1">
      <alignment horizontal="center" vertical="center"/>
    </xf>
    <xf numFmtId="175" fontId="0" fillId="2" borderId="0" xfId="0" applyNumberFormat="1" applyFill="1"/>
    <xf numFmtId="4" fontId="13" fillId="3" borderId="0" xfId="0" applyNumberFormat="1" applyFont="1" applyFill="1" applyAlignment="1">
      <alignment horizontal="center" vertical="center"/>
    </xf>
    <xf numFmtId="43" fontId="11" fillId="3" borderId="0" xfId="69" applyFont="1" applyFill="1"/>
    <xf numFmtId="43" fontId="12" fillId="3" borderId="0" xfId="69" applyFont="1" applyFill="1"/>
    <xf numFmtId="171" fontId="0" fillId="3" borderId="0" xfId="67" applyNumberFormat="1" applyFont="1" applyFill="1"/>
    <xf numFmtId="0" fontId="8" fillId="2" borderId="0" xfId="0" applyFont="1" applyFill="1" applyAlignment="1">
      <alignment horizontal="left" vertical="center" wrapText="1"/>
    </xf>
    <xf numFmtId="4" fontId="9" fillId="2" borderId="35" xfId="0" applyNumberFormat="1" applyFont="1" applyFill="1" applyBorder="1" applyAlignment="1">
      <alignment horizontal="center"/>
    </xf>
    <xf numFmtId="4" fontId="9" fillId="2" borderId="36" xfId="0" applyNumberFormat="1" applyFont="1" applyFill="1" applyBorder="1" applyAlignment="1">
      <alignment horizontal="center"/>
    </xf>
    <xf numFmtId="4" fontId="9" fillId="2" borderId="11" xfId="0" applyNumberFormat="1" applyFont="1" applyFill="1" applyBorder="1" applyAlignment="1">
      <alignment horizontal="center"/>
    </xf>
    <xf numFmtId="4" fontId="9" fillId="3" borderId="38" xfId="0" applyNumberFormat="1" applyFont="1" applyFill="1" applyBorder="1" applyAlignment="1">
      <alignment horizontal="center"/>
    </xf>
    <xf numFmtId="4" fontId="9" fillId="3" borderId="37" xfId="0" applyNumberFormat="1" applyFont="1" applyFill="1" applyBorder="1" applyAlignment="1">
      <alignment horizontal="center"/>
    </xf>
    <xf numFmtId="4" fontId="9" fillId="3" borderId="29" xfId="0" applyNumberFormat="1" applyFont="1" applyFill="1" applyBorder="1" applyAlignment="1">
      <alignment horizontal="center"/>
    </xf>
    <xf numFmtId="0" fontId="13" fillId="2" borderId="31" xfId="0" applyFont="1" applyFill="1" applyBorder="1" applyAlignment="1">
      <alignment horizontal="center" vertical="center" wrapText="1"/>
    </xf>
    <xf numFmtId="4" fontId="13" fillId="3" borderId="20" xfId="0" applyNumberFormat="1" applyFont="1" applyFill="1" applyBorder="1" applyAlignment="1">
      <alignment horizontal="center" vertical="top" wrapText="1"/>
    </xf>
    <xf numFmtId="4" fontId="13" fillId="3" borderId="32" xfId="0" applyNumberFormat="1" applyFont="1" applyFill="1" applyBorder="1" applyAlignment="1">
      <alignment horizontal="center" vertical="top" wrapText="1"/>
    </xf>
    <xf numFmtId="4" fontId="13" fillId="3" borderId="45" xfId="0" applyNumberFormat="1" applyFont="1" applyFill="1" applyBorder="1" applyAlignment="1">
      <alignment horizontal="center" vertical="top" wrapText="1"/>
    </xf>
    <xf numFmtId="0" fontId="9" fillId="2" borderId="0" xfId="0" applyFont="1" applyFill="1" applyAlignment="1">
      <alignment horizontal="center"/>
    </xf>
    <xf numFmtId="0" fontId="13" fillId="2" borderId="3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9" fillId="2" borderId="38" xfId="0" applyFont="1" applyFill="1" applyBorder="1" applyAlignment="1">
      <alignment horizontal="center" vertical="center" wrapText="1"/>
    </xf>
    <xf numFmtId="0" fontId="9" fillId="2" borderId="37" xfId="0" applyFont="1" applyFill="1" applyBorder="1" applyAlignment="1">
      <alignment horizontal="center" vertical="center" wrapText="1"/>
    </xf>
    <xf numFmtId="0" fontId="9" fillId="2" borderId="29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34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/>
    </xf>
    <xf numFmtId="4" fontId="9" fillId="2" borderId="35" xfId="0" applyNumberFormat="1" applyFont="1" applyFill="1" applyBorder="1" applyAlignment="1">
      <alignment horizontal="center" vertical="center"/>
    </xf>
    <xf numFmtId="4" fontId="9" fillId="2" borderId="36" xfId="0" applyNumberFormat="1" applyFont="1" applyFill="1" applyBorder="1" applyAlignment="1">
      <alignment horizontal="center" vertical="center"/>
    </xf>
    <xf numFmtId="4" fontId="9" fillId="2" borderId="11" xfId="0" applyNumberFormat="1" applyFont="1" applyFill="1" applyBorder="1" applyAlignment="1">
      <alignment horizontal="center" vertical="center"/>
    </xf>
    <xf numFmtId="4" fontId="13" fillId="2" borderId="19" xfId="0" applyNumberFormat="1" applyFont="1" applyFill="1" applyBorder="1" applyAlignment="1">
      <alignment horizontal="center" vertical="top" wrapText="1"/>
    </xf>
    <xf numFmtId="4" fontId="13" fillId="2" borderId="31" xfId="0" applyNumberFormat="1" applyFont="1" applyFill="1" applyBorder="1" applyAlignment="1">
      <alignment horizontal="center" vertical="top" wrapText="1"/>
    </xf>
    <xf numFmtId="4" fontId="13" fillId="2" borderId="3" xfId="0" applyNumberFormat="1" applyFont="1" applyFill="1" applyBorder="1" applyAlignment="1">
      <alignment horizontal="center" vertical="top" wrapText="1"/>
    </xf>
    <xf numFmtId="4" fontId="13" fillId="2" borderId="4" xfId="0" applyNumberFormat="1" applyFont="1" applyFill="1" applyBorder="1" applyAlignment="1">
      <alignment horizontal="center" vertical="top" wrapText="1"/>
    </xf>
    <xf numFmtId="4" fontId="13" fillId="2" borderId="6" xfId="0" applyNumberFormat="1" applyFont="1" applyFill="1" applyBorder="1" applyAlignment="1">
      <alignment horizontal="center" vertical="top" wrapText="1"/>
    </xf>
    <xf numFmtId="4" fontId="13" fillId="2" borderId="31" xfId="0" applyNumberFormat="1" applyFont="1" applyFill="1" applyBorder="1" applyAlignment="1">
      <alignment horizontal="center" vertical="center" wrapText="1"/>
    </xf>
    <xf numFmtId="4" fontId="13" fillId="3" borderId="19" xfId="0" applyNumberFormat="1" applyFont="1" applyFill="1" applyBorder="1" applyAlignment="1">
      <alignment horizontal="center" vertical="top" wrapText="1"/>
    </xf>
    <xf numFmtId="4" fontId="13" fillId="3" borderId="31" xfId="0" applyNumberFormat="1" applyFont="1" applyFill="1" applyBorder="1" applyAlignment="1">
      <alignment horizontal="center" vertical="top" wrapText="1"/>
    </xf>
    <xf numFmtId="4" fontId="13" fillId="3" borderId="31" xfId="0" applyNumberFormat="1" applyFont="1" applyFill="1" applyBorder="1" applyAlignment="1">
      <alignment horizontal="center" vertical="center" wrapText="1"/>
    </xf>
    <xf numFmtId="4" fontId="17" fillId="3" borderId="3" xfId="2" applyNumberFormat="1" applyFont="1" applyFill="1" applyBorder="1" applyAlignment="1">
      <alignment horizontal="center" vertical="center" wrapText="1"/>
    </xf>
    <xf numFmtId="4" fontId="17" fillId="3" borderId="4" xfId="2" applyNumberFormat="1" applyFont="1" applyFill="1" applyBorder="1" applyAlignment="1">
      <alignment horizontal="center" vertical="center" wrapText="1"/>
    </xf>
    <xf numFmtId="4" fontId="17" fillId="3" borderId="3" xfId="2" applyNumberFormat="1" applyFont="1" applyFill="1" applyBorder="1" applyAlignment="1">
      <alignment horizontal="left" vertical="center" wrapText="1"/>
    </xf>
    <xf numFmtId="4" fontId="17" fillId="3" borderId="6" xfId="2" applyNumberFormat="1" applyFont="1" applyFill="1" applyBorder="1" applyAlignment="1">
      <alignment horizontal="left" vertical="center" wrapText="1"/>
    </xf>
    <xf numFmtId="4" fontId="13" fillId="3" borderId="28" xfId="0" applyNumberFormat="1" applyFont="1" applyFill="1" applyBorder="1" applyAlignment="1">
      <alignment horizontal="center" vertical="top" wrapText="1"/>
    </xf>
    <xf numFmtId="4" fontId="13" fillId="2" borderId="3" xfId="0" applyNumberFormat="1" applyFont="1" applyFill="1" applyBorder="1" applyAlignment="1">
      <alignment horizontal="center" vertical="center" wrapText="1"/>
    </xf>
    <xf numFmtId="4" fontId="13" fillId="2" borderId="6" xfId="0" applyNumberFormat="1" applyFont="1" applyFill="1" applyBorder="1" applyAlignment="1">
      <alignment horizontal="center" vertical="center" wrapText="1"/>
    </xf>
    <xf numFmtId="0" fontId="17" fillId="3" borderId="3" xfId="2" applyFont="1" applyFill="1" applyBorder="1" applyAlignment="1">
      <alignment horizontal="center" vertical="center" wrapText="1"/>
    </xf>
    <xf numFmtId="0" fontId="17" fillId="3" borderId="47" xfId="2" applyFont="1" applyFill="1" applyBorder="1" applyAlignment="1">
      <alignment horizontal="center" vertical="center" wrapText="1"/>
    </xf>
    <xf numFmtId="0" fontId="17" fillId="3" borderId="3" xfId="2" applyFont="1" applyFill="1" applyBorder="1" applyAlignment="1">
      <alignment horizontal="justify" vertical="center" wrapText="1"/>
    </xf>
    <xf numFmtId="0" fontId="17" fillId="3" borderId="47" xfId="2" applyFont="1" applyFill="1" applyBorder="1" applyAlignment="1">
      <alignment horizontal="justify" vertical="center" wrapText="1"/>
    </xf>
    <xf numFmtId="4" fontId="13" fillId="2" borderId="1" xfId="0" applyNumberFormat="1" applyFont="1" applyFill="1" applyBorder="1" applyAlignment="1">
      <alignment horizontal="center" vertical="center" wrapText="1"/>
    </xf>
    <xf numFmtId="0" fontId="13" fillId="2" borderId="3" xfId="0" applyNumberFormat="1" applyFont="1" applyFill="1" applyBorder="1" applyAlignment="1">
      <alignment horizontal="center" vertical="center"/>
    </xf>
    <xf numFmtId="0" fontId="13" fillId="2" borderId="6" xfId="0" applyNumberFormat="1" applyFont="1" applyFill="1" applyBorder="1" applyAlignment="1">
      <alignment horizontal="center" vertical="center"/>
    </xf>
    <xf numFmtId="4" fontId="19" fillId="0" borderId="2" xfId="0" applyNumberFormat="1" applyFont="1" applyFill="1" applyBorder="1" applyAlignment="1">
      <alignment horizontal="center"/>
    </xf>
    <xf numFmtId="4" fontId="19" fillId="0" borderId="34" xfId="0" applyNumberFormat="1" applyFont="1" applyFill="1" applyBorder="1" applyAlignment="1">
      <alignment horizontal="center"/>
    </xf>
    <xf numFmtId="4" fontId="19" fillId="0" borderId="5" xfId="0" applyNumberFormat="1" applyFont="1" applyFill="1" applyBorder="1" applyAlignment="1">
      <alignment horizontal="center"/>
    </xf>
    <xf numFmtId="4" fontId="21" fillId="0" borderId="1" xfId="0" applyNumberFormat="1" applyFont="1" applyFill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8" fillId="0" borderId="0" xfId="0" applyFont="1" applyFill="1" applyAlignment="1">
      <alignment horizontal="left" vertical="center" wrapText="1"/>
    </xf>
    <xf numFmtId="4" fontId="19" fillId="0" borderId="3" xfId="0" applyNumberFormat="1" applyFont="1" applyFill="1" applyBorder="1" applyAlignment="1">
      <alignment horizontal="center"/>
    </xf>
    <xf numFmtId="4" fontId="19" fillId="0" borderId="1" xfId="0" applyNumberFormat="1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19" fillId="0" borderId="1" xfId="0" applyFont="1" applyFill="1" applyBorder="1" applyAlignment="1">
      <alignment horizontal="center" vertical="center" wrapText="1"/>
    </xf>
    <xf numFmtId="4" fontId="19" fillId="0" borderId="33" xfId="0" applyNumberFormat="1" applyFont="1" applyFill="1" applyBorder="1" applyAlignment="1">
      <alignment horizontal="center"/>
    </xf>
    <xf numFmtId="4" fontId="19" fillId="0" borderId="9" xfId="0" applyNumberFormat="1" applyFont="1" applyFill="1" applyBorder="1" applyAlignment="1">
      <alignment horizontal="center"/>
    </xf>
    <xf numFmtId="0" fontId="19" fillId="3" borderId="2" xfId="0" applyFont="1" applyFill="1" applyBorder="1" applyAlignment="1">
      <alignment horizontal="center" vertical="center" wrapText="1"/>
    </xf>
    <xf numFmtId="0" fontId="19" fillId="3" borderId="5" xfId="0" applyFont="1" applyFill="1" applyBorder="1" applyAlignment="1">
      <alignment horizontal="center" vertical="center" wrapText="1"/>
    </xf>
    <xf numFmtId="0" fontId="32" fillId="3" borderId="3" xfId="0" applyFont="1" applyFill="1" applyBorder="1" applyAlignment="1">
      <alignment horizontal="center" vertical="top" wrapText="1"/>
    </xf>
    <xf numFmtId="0" fontId="32" fillId="3" borderId="4" xfId="0" applyFont="1" applyFill="1" applyBorder="1" applyAlignment="1">
      <alignment horizontal="center" vertical="top" wrapText="1"/>
    </xf>
    <xf numFmtId="0" fontId="13" fillId="3" borderId="3" xfId="0" applyFont="1" applyFill="1" applyBorder="1" applyAlignment="1">
      <alignment horizontal="center" vertical="top" wrapText="1"/>
    </xf>
    <xf numFmtId="0" fontId="13" fillId="3" borderId="4" xfId="0" applyFont="1" applyFill="1" applyBorder="1" applyAlignment="1">
      <alignment horizontal="center" vertical="top" wrapText="1"/>
    </xf>
    <xf numFmtId="0" fontId="13" fillId="3" borderId="6" xfId="0" applyFont="1" applyFill="1" applyBorder="1" applyAlignment="1">
      <alignment horizontal="center" vertical="top" wrapText="1"/>
    </xf>
    <xf numFmtId="0" fontId="13" fillId="3" borderId="3" xfId="0" applyFont="1" applyFill="1" applyBorder="1" applyAlignment="1">
      <alignment horizontal="center" vertical="center" wrapText="1"/>
    </xf>
    <xf numFmtId="0" fontId="13" fillId="3" borderId="6" xfId="0" applyFont="1" applyFill="1" applyBorder="1" applyAlignment="1">
      <alignment horizontal="center" vertical="center" wrapText="1"/>
    </xf>
    <xf numFmtId="0" fontId="13" fillId="3" borderId="3" xfId="0" applyNumberFormat="1" applyFont="1" applyFill="1" applyBorder="1" applyAlignment="1">
      <alignment horizontal="left" vertical="center"/>
    </xf>
    <xf numFmtId="0" fontId="13" fillId="3" borderId="6" xfId="0" applyNumberFormat="1" applyFont="1" applyFill="1" applyBorder="1" applyAlignment="1">
      <alignment horizontal="left" vertical="center"/>
    </xf>
    <xf numFmtId="4" fontId="13" fillId="3" borderId="3" xfId="0" applyNumberFormat="1" applyFont="1" applyFill="1" applyBorder="1" applyAlignment="1">
      <alignment horizontal="justify" vertical="center" wrapText="1"/>
    </xf>
    <xf numFmtId="4" fontId="13" fillId="3" borderId="6" xfId="0" applyNumberFormat="1" applyFont="1" applyFill="1" applyBorder="1" applyAlignment="1">
      <alignment horizontal="justify" vertical="center" wrapText="1"/>
    </xf>
    <xf numFmtId="0" fontId="13" fillId="3" borderId="3" xfId="0" applyNumberFormat="1" applyFont="1" applyFill="1" applyBorder="1" applyAlignment="1">
      <alignment horizontal="center"/>
    </xf>
    <xf numFmtId="0" fontId="13" fillId="3" borderId="6" xfId="0" applyNumberFormat="1" applyFont="1" applyFill="1" applyBorder="1" applyAlignment="1">
      <alignment horizontal="center"/>
    </xf>
    <xf numFmtId="0" fontId="13" fillId="3" borderId="4" xfId="0" applyFont="1" applyFill="1" applyBorder="1" applyAlignment="1">
      <alignment horizontal="center"/>
    </xf>
    <xf numFmtId="0" fontId="25" fillId="3" borderId="10" xfId="0" applyFont="1" applyFill="1" applyBorder="1" applyAlignment="1">
      <alignment horizontal="center" vertical="center"/>
    </xf>
    <xf numFmtId="0" fontId="13" fillId="3" borderId="2" xfId="0" applyFont="1" applyFill="1" applyBorder="1" applyAlignment="1">
      <alignment horizontal="center" vertical="center" wrapText="1"/>
    </xf>
    <xf numFmtId="0" fontId="13" fillId="3" borderId="5" xfId="0" applyFont="1" applyFill="1" applyBorder="1" applyAlignment="1">
      <alignment horizontal="center" vertical="center" wrapText="1"/>
    </xf>
    <xf numFmtId="167" fontId="17" fillId="3" borderId="3" xfId="0" applyNumberFormat="1" applyFont="1" applyFill="1" applyBorder="1" applyAlignment="1">
      <alignment horizontal="center" vertical="center" wrapText="1"/>
    </xf>
    <xf numFmtId="167" fontId="17" fillId="3" borderId="6" xfId="0" applyNumberFormat="1" applyFont="1" applyFill="1" applyBorder="1" applyAlignment="1">
      <alignment horizontal="center" vertical="center" wrapText="1"/>
    </xf>
    <xf numFmtId="0" fontId="35" fillId="3" borderId="3" xfId="0" applyFont="1" applyFill="1" applyBorder="1" applyAlignment="1">
      <alignment horizontal="center" vertical="center" wrapText="1"/>
    </xf>
    <xf numFmtId="0" fontId="35" fillId="3" borderId="6" xfId="0" applyFont="1" applyFill="1" applyBorder="1" applyAlignment="1">
      <alignment horizontal="center" vertical="center" wrapText="1"/>
    </xf>
    <xf numFmtId="0" fontId="13" fillId="3" borderId="3" xfId="0" applyFont="1" applyFill="1" applyBorder="1" applyAlignment="1">
      <alignment horizontal="justify" vertical="center"/>
    </xf>
    <xf numFmtId="0" fontId="13" fillId="3" borderId="6" xfId="0" applyFont="1" applyFill="1" applyBorder="1" applyAlignment="1">
      <alignment horizontal="justify" vertical="center"/>
    </xf>
    <xf numFmtId="0" fontId="13" fillId="3" borderId="3" xfId="0" applyFont="1" applyFill="1" applyBorder="1" applyAlignment="1">
      <alignment horizontal="center"/>
    </xf>
    <xf numFmtId="0" fontId="13" fillId="3" borderId="6" xfId="0" applyFont="1" applyFill="1" applyBorder="1" applyAlignment="1">
      <alignment horizontal="center"/>
    </xf>
    <xf numFmtId="167" fontId="17" fillId="3" borderId="3" xfId="0" applyNumberFormat="1" applyFont="1" applyFill="1" applyBorder="1" applyAlignment="1">
      <alignment horizontal="center" vertical="top" wrapText="1"/>
    </xf>
    <xf numFmtId="167" fontId="17" fillId="3" borderId="6" xfId="0" applyNumberFormat="1" applyFont="1" applyFill="1" applyBorder="1" applyAlignment="1">
      <alignment horizontal="center" vertical="top" wrapText="1"/>
    </xf>
  </cellXfs>
  <cellStyles count="88">
    <cellStyle name="Excel Built-in Normal" xfId="1"/>
    <cellStyle name="Excel Built-in Normal 1" xfId="87"/>
    <cellStyle name="Обычный" xfId="0" builtinId="0"/>
    <cellStyle name="Обычный 2" xfId="2"/>
    <cellStyle name="Обычный 2 2" xfId="3"/>
    <cellStyle name="Обычный 2 2 2" xfId="4"/>
    <cellStyle name="Обычный 2 2 2 2" xfId="5"/>
    <cellStyle name="Обычный 2 2 2_Отчет за 2015 год" xfId="6"/>
    <cellStyle name="Обычный 2 2 3" xfId="7"/>
    <cellStyle name="Обычный 2 2_Отчет за 2015 год" xfId="8"/>
    <cellStyle name="Обычный 2 3" xfId="9"/>
    <cellStyle name="Обычный 2 3 2" xfId="10"/>
    <cellStyle name="Обычный 2 3 2 2" xfId="11"/>
    <cellStyle name="Обычный 2 3 2_Отчет за 2015 год" xfId="12"/>
    <cellStyle name="Обычный 2 3 3" xfId="13"/>
    <cellStyle name="Обычный 2 3_Отчет за 2015 год" xfId="14"/>
    <cellStyle name="Обычный 2 4" xfId="15"/>
    <cellStyle name="Обычный 2 4 2" xfId="16"/>
    <cellStyle name="Обычный 2 4_Отчет за 2015 год" xfId="17"/>
    <cellStyle name="Обычный 2 5" xfId="18"/>
    <cellStyle name="Обычный 2 5 2" xfId="19"/>
    <cellStyle name="Обычный 2 5_Отчет за 2015 год" xfId="20"/>
    <cellStyle name="Обычный 2 6" xfId="21"/>
    <cellStyle name="Обычный 2 7" xfId="22"/>
    <cellStyle name="Обычный 2_Отчет за 2015 год" xfId="23"/>
    <cellStyle name="Обычный 3" xfId="24"/>
    <cellStyle name="Обычный 3 2" xfId="25"/>
    <cellStyle name="Обычный 3 2 2" xfId="26"/>
    <cellStyle name="Обычный 3 2 2 2" xfId="27"/>
    <cellStyle name="Обычный 3 2 2_Отчет за 2015 год" xfId="28"/>
    <cellStyle name="Обычный 3 2 3" xfId="29"/>
    <cellStyle name="Обычный 3 2_Отчет за 2015 год" xfId="30"/>
    <cellStyle name="Обычный 3 3" xfId="31"/>
    <cellStyle name="Обычный 3 3 2" xfId="32"/>
    <cellStyle name="Обычный 3 3 2 2" xfId="33"/>
    <cellStyle name="Обычный 3 3 2_Отчет за 2015 год" xfId="34"/>
    <cellStyle name="Обычный 3 3 3" xfId="35"/>
    <cellStyle name="Обычный 3 3_Отчет за 2015 год" xfId="36"/>
    <cellStyle name="Обычный 3 4" xfId="37"/>
    <cellStyle name="Обычный 3 4 2" xfId="38"/>
    <cellStyle name="Обычный 3 4_Отчет за 2015 год" xfId="39"/>
    <cellStyle name="Обычный 3 5" xfId="40"/>
    <cellStyle name="Обычный 3 6" xfId="41"/>
    <cellStyle name="Обычный 3_Отчет за 2015 год" xfId="42"/>
    <cellStyle name="Обычный 4" xfId="43"/>
    <cellStyle name="Обычный 4 2" xfId="44"/>
    <cellStyle name="Обычный 4 2 2" xfId="45"/>
    <cellStyle name="Обычный 4 2 2 2" xfId="46"/>
    <cellStyle name="Обычный 4 2 2_Отчет за 2015 год" xfId="47"/>
    <cellStyle name="Обычный 4 2 3" xfId="48"/>
    <cellStyle name="Обычный 4 2_Отчет за 2015 год" xfId="49"/>
    <cellStyle name="Обычный 4 3" xfId="50"/>
    <cellStyle name="Обычный 4 3 2" xfId="51"/>
    <cellStyle name="Обычный 4 3 2 2" xfId="52"/>
    <cellStyle name="Обычный 4 3 2_Отчет за 2015 год" xfId="53"/>
    <cellStyle name="Обычный 4 3 3" xfId="54"/>
    <cellStyle name="Обычный 4 3_Отчет за 2015 год" xfId="55"/>
    <cellStyle name="Обычный 4 4" xfId="56"/>
    <cellStyle name="Обычный 4 4 2" xfId="57"/>
    <cellStyle name="Обычный 4 4_Отчет за 2015 год" xfId="58"/>
    <cellStyle name="Обычный 4 5" xfId="59"/>
    <cellStyle name="Обычный 4 6" xfId="60"/>
    <cellStyle name="Обычный 4_Отчет за 2015 год" xfId="61"/>
    <cellStyle name="Обычный 5" xfId="62"/>
    <cellStyle name="Обычный 6" xfId="63"/>
    <cellStyle name="Обычный 6 2" xfId="64"/>
    <cellStyle name="Обычный 6_Отчет за 2015 год" xfId="65"/>
    <cellStyle name="Обычный 7" xfId="66"/>
    <cellStyle name="Процентный" xfId="67" builtinId="5"/>
    <cellStyle name="Процентный 2" xfId="68"/>
    <cellStyle name="Финансовый" xfId="69" builtinId="3"/>
    <cellStyle name="Финансовый 2" xfId="70"/>
    <cellStyle name="Финансовый 2 2" xfId="71"/>
    <cellStyle name="Финансовый 2 2 2" xfId="72"/>
    <cellStyle name="Финансовый 2 3" xfId="73"/>
    <cellStyle name="Финансовый 2 3 2" xfId="74"/>
    <cellStyle name="Финансовый 2 4" xfId="75"/>
    <cellStyle name="Финансовый 2 5" xfId="76"/>
    <cellStyle name="Финансовый 3" xfId="77"/>
    <cellStyle name="Финансовый 3 2" xfId="78"/>
    <cellStyle name="Финансовый 3 2 2" xfId="79"/>
    <cellStyle name="Финансовый 3 3" xfId="80"/>
    <cellStyle name="Финансовый 3 3 2" xfId="81"/>
    <cellStyle name="Финансовый 3 4" xfId="82"/>
    <cellStyle name="Финансовый 3 5" xfId="83"/>
    <cellStyle name="Финансовый 4" xfId="84"/>
    <cellStyle name="Финансовый 4 2" xfId="85"/>
    <cellStyle name="Финансовый 5" xfId="86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58"/>
  <sheetViews>
    <sheetView tabSelected="1" view="pageBreakPreview" zoomScale="65" zoomScaleNormal="90" zoomScaleSheetLayoutView="65" workbookViewId="0">
      <pane ySplit="8" topLeftCell="A9" activePane="bottomLeft" state="frozen"/>
      <selection pane="bottomLeft" activeCell="M9" sqref="M9"/>
    </sheetView>
  </sheetViews>
  <sheetFormatPr defaultRowHeight="15" x14ac:dyDescent="0.25"/>
  <cols>
    <col min="1" max="1" width="6.42578125" style="83" customWidth="1"/>
    <col min="2" max="2" width="34.5703125" style="83" customWidth="1"/>
    <col min="3" max="3" width="15.140625" style="88" customWidth="1"/>
    <col min="4" max="4" width="17" style="89" customWidth="1"/>
    <col min="5" max="5" width="18.42578125" style="90" customWidth="1"/>
    <col min="6" max="6" width="5.5703125" style="83" customWidth="1"/>
    <col min="7" max="7" width="5.85546875" style="83" customWidth="1"/>
    <col min="8" max="8" width="18.28515625" style="89" customWidth="1"/>
    <col min="9" max="9" width="18" style="90" customWidth="1"/>
    <col min="10" max="10" width="4.85546875" style="83" customWidth="1"/>
    <col min="11" max="11" width="5" style="83" customWidth="1"/>
    <col min="12" max="12" width="18.5703125" style="83" customWidth="1"/>
    <col min="13" max="13" width="18.85546875" style="83" customWidth="1"/>
    <col min="14" max="14" width="4.7109375" style="83" customWidth="1"/>
    <col min="15" max="15" width="6.28515625" style="83" customWidth="1"/>
    <col min="16" max="16" width="14.28515625" style="83" customWidth="1"/>
    <col min="17" max="17" width="22.140625" style="83" customWidth="1"/>
    <col min="18" max="18" width="21.140625" style="83" customWidth="1"/>
    <col min="19" max="19" width="23.5703125" style="83" customWidth="1"/>
    <col min="20" max="20" width="12.7109375" style="83" bestFit="1" customWidth="1"/>
    <col min="21" max="21" width="14.28515625" style="83" bestFit="1" customWidth="1"/>
    <col min="22" max="22" width="11.5703125" style="83" bestFit="1" customWidth="1"/>
    <col min="23" max="23" width="10.42578125" style="83" bestFit="1" customWidth="1"/>
    <col min="24" max="24" width="11.5703125" style="83" bestFit="1" customWidth="1"/>
    <col min="25" max="16384" width="9.140625" style="83"/>
  </cols>
  <sheetData>
    <row r="1" spans="1:17" x14ac:dyDescent="0.25">
      <c r="M1" s="72" t="s">
        <v>261</v>
      </c>
    </row>
    <row r="2" spans="1:17" ht="18.75" x14ac:dyDescent="0.3">
      <c r="A2" s="715" t="s">
        <v>267</v>
      </c>
      <c r="B2" s="715"/>
      <c r="C2" s="715"/>
      <c r="D2" s="715"/>
      <c r="E2" s="715"/>
      <c r="F2" s="715"/>
      <c r="G2" s="715"/>
      <c r="H2" s="715"/>
      <c r="I2" s="715"/>
      <c r="J2" s="715"/>
      <c r="K2" s="715"/>
      <c r="L2" s="715"/>
      <c r="M2" s="715"/>
      <c r="N2" s="715"/>
      <c r="O2" s="715"/>
      <c r="P2" s="715"/>
    </row>
    <row r="3" spans="1:17" ht="18.75" x14ac:dyDescent="0.3">
      <c r="A3" s="715" t="s">
        <v>260</v>
      </c>
      <c r="B3" s="715"/>
      <c r="C3" s="715"/>
      <c r="D3" s="715"/>
      <c r="E3" s="715"/>
      <c r="F3" s="715"/>
      <c r="G3" s="715"/>
      <c r="H3" s="715"/>
      <c r="I3" s="715"/>
      <c r="J3" s="715"/>
      <c r="K3" s="715"/>
      <c r="L3" s="715"/>
      <c r="M3" s="715"/>
      <c r="N3" s="715"/>
      <c r="O3" s="715"/>
      <c r="P3" s="715"/>
    </row>
    <row r="4" spans="1:17" ht="18.75" x14ac:dyDescent="0.3">
      <c r="A4" s="73"/>
      <c r="B4" s="73"/>
      <c r="C4" s="91"/>
      <c r="D4" s="92"/>
      <c r="E4" s="93"/>
      <c r="F4" s="73"/>
      <c r="G4" s="73"/>
      <c r="H4" s="92"/>
      <c r="I4" s="93"/>
      <c r="J4" s="73"/>
      <c r="K4" s="73"/>
      <c r="L4" s="73"/>
      <c r="M4" s="73"/>
      <c r="N4" s="73"/>
      <c r="O4" s="724"/>
      <c r="P4" s="724"/>
    </row>
    <row r="5" spans="1:17" s="94" customFormat="1" ht="42" customHeight="1" x14ac:dyDescent="0.2">
      <c r="A5" s="716" t="s">
        <v>4</v>
      </c>
      <c r="B5" s="716" t="s">
        <v>5</v>
      </c>
      <c r="C5" s="716" t="s">
        <v>6</v>
      </c>
      <c r="D5" s="721" t="s">
        <v>253</v>
      </c>
      <c r="E5" s="722"/>
      <c r="F5" s="722"/>
      <c r="G5" s="723"/>
      <c r="H5" s="721" t="s">
        <v>254</v>
      </c>
      <c r="I5" s="722"/>
      <c r="J5" s="722"/>
      <c r="K5" s="723"/>
      <c r="L5" s="721" t="s">
        <v>7</v>
      </c>
      <c r="M5" s="722"/>
      <c r="N5" s="722"/>
      <c r="O5" s="723"/>
      <c r="P5" s="716" t="s">
        <v>8</v>
      </c>
    </row>
    <row r="6" spans="1:17" s="94" customFormat="1" ht="42" customHeight="1" x14ac:dyDescent="0.2">
      <c r="A6" s="717"/>
      <c r="B6" s="717"/>
      <c r="C6" s="717"/>
      <c r="D6" s="165" t="s">
        <v>9</v>
      </c>
      <c r="E6" s="95" t="s">
        <v>10</v>
      </c>
      <c r="F6" s="165" t="s">
        <v>11</v>
      </c>
      <c r="G6" s="165" t="s">
        <v>12</v>
      </c>
      <c r="H6" s="165" t="s">
        <v>9</v>
      </c>
      <c r="I6" s="95" t="s">
        <v>10</v>
      </c>
      <c r="J6" s="165" t="s">
        <v>11</v>
      </c>
      <c r="K6" s="165" t="s">
        <v>12</v>
      </c>
      <c r="L6" s="165" t="s">
        <v>9</v>
      </c>
      <c r="M6" s="165" t="s">
        <v>10</v>
      </c>
      <c r="N6" s="165" t="s">
        <v>11</v>
      </c>
      <c r="O6" s="165" t="s">
        <v>12</v>
      </c>
      <c r="P6" s="717"/>
    </row>
    <row r="7" spans="1:17" s="94" customFormat="1" ht="14.25" customHeight="1" thickBot="1" x14ac:dyDescent="0.25">
      <c r="A7" s="165">
        <v>1</v>
      </c>
      <c r="B7" s="165">
        <v>2</v>
      </c>
      <c r="C7" s="96">
        <v>3</v>
      </c>
      <c r="D7" s="165">
        <v>4</v>
      </c>
      <c r="E7" s="95">
        <v>5</v>
      </c>
      <c r="F7" s="165">
        <v>6</v>
      </c>
      <c r="G7" s="165">
        <v>7</v>
      </c>
      <c r="H7" s="165">
        <v>4</v>
      </c>
      <c r="I7" s="95">
        <v>5</v>
      </c>
      <c r="J7" s="165">
        <v>10</v>
      </c>
      <c r="K7" s="165">
        <v>11</v>
      </c>
      <c r="L7" s="165">
        <v>12</v>
      </c>
      <c r="M7" s="165">
        <v>13</v>
      </c>
      <c r="N7" s="165">
        <v>14</v>
      </c>
      <c r="O7" s="165">
        <v>15</v>
      </c>
      <c r="P7" s="165">
        <v>16</v>
      </c>
    </row>
    <row r="8" spans="1:17" ht="19.5" customHeight="1" thickBot="1" x14ac:dyDescent="0.3">
      <c r="A8" s="718" t="s">
        <v>13</v>
      </c>
      <c r="B8" s="719"/>
      <c r="C8" s="719"/>
      <c r="D8" s="719"/>
      <c r="E8" s="719"/>
      <c r="F8" s="719"/>
      <c r="G8" s="719"/>
      <c r="H8" s="719"/>
      <c r="I8" s="719"/>
      <c r="J8" s="719"/>
      <c r="K8" s="719"/>
      <c r="L8" s="719"/>
      <c r="M8" s="719"/>
      <c r="N8" s="719"/>
      <c r="O8" s="719"/>
      <c r="P8" s="720"/>
    </row>
    <row r="9" spans="1:17" ht="105" customHeight="1" x14ac:dyDescent="0.25">
      <c r="A9" s="420" t="s">
        <v>270</v>
      </c>
      <c r="B9" s="480" t="s">
        <v>269</v>
      </c>
      <c r="C9" s="421" t="s">
        <v>271</v>
      </c>
      <c r="D9" s="481">
        <f>D10+D11+D12+D13+D14+D15+D16+D17+D18+D19+D20+D21+D22+D23+D24+D25+D26+D27+D28+D29+D30+D31+D32+D33+D34+D35+D36+D37+D38+D39+D40+D41+D42+D43+D44+D45+D46+D47+D48+D49+D50+D51+D52+D53+D54</f>
        <v>1167062.1000000001</v>
      </c>
      <c r="E9" s="481">
        <f>E10+E11+E12+E13+E14+E15+E16+E17+E18+E19+E20+E21+E22+E23+E24+E25+E26+E27+E28+E29+E30+E31+E32+E33+E34+E35+E36+E37+E38+E39+E40+E41+E42+E43+E44+E45+E46+E47+E48+E49+E50+E51+E52+E53+E54</f>
        <v>3232164.8</v>
      </c>
      <c r="F9" s="420"/>
      <c r="G9" s="482"/>
      <c r="H9" s="481">
        <f>H10+H11+H12+H13+H14+H15+H16+H17+H18+H19+H20+H21+H22+H23+H24+H25+H26+H27+H28+H29+H30+H31+H32+H33+H34+H35+H36+H37+H38+H39+H40+H41+H42+H43+H44+H45+H46+H47+H48+H49+H50+H51+H52+H53+H54</f>
        <v>1167062.1000000001</v>
      </c>
      <c r="I9" s="481">
        <f>I10+I11+I12+I13+I14+I15+I16+I17+I18+I19+I20+I21+I22+I23+I24+I25+I26+I27+I28+I29+I30+I31+I32+I33+I34+I35+I36+I37+I38+I39+I40+I41+I42+I43+I44+I45+I46+I47+I48+I49+I50+I51+I52+I53+I54</f>
        <v>3232164.8</v>
      </c>
      <c r="J9" s="420"/>
      <c r="K9" s="482"/>
      <c r="L9" s="481">
        <f>L10+L11+L12+L13+L14+L15+L16+L17+L18+L19+L20+L21+L22+L23+L24+L25+L26+L27+L28+L29+L30+L31+L32+L33+L34+L35+L36+L37+L38+L39+L40+L41+L42+L43+L44+L45+L46+L47+L48+L49+L50+L51+L52+L53+L54</f>
        <v>305994.72777</v>
      </c>
      <c r="M9" s="481">
        <f>M10+M11+M12+M13+M14+M15+M16+M17+M18+M19+M20+M21+M22+M23+M24+M25+M26+M27+M28+M29+M30+M31+M32+M33+M34+M35+M36+M37+M38+M39+M40+M41+M42+M43+M44+M45+M46+M47+M48+M49+M50+M51+M52+M53+M54</f>
        <v>1315920.1690300007</v>
      </c>
      <c r="N9" s="420"/>
      <c r="O9" s="482"/>
      <c r="P9" s="483"/>
    </row>
    <row r="10" spans="1:17" s="243" customFormat="1" ht="38.25" customHeight="1" x14ac:dyDescent="0.2">
      <c r="A10" s="231" t="s">
        <v>36</v>
      </c>
      <c r="B10" s="232" t="s">
        <v>44</v>
      </c>
      <c r="C10" s="728" t="s">
        <v>282</v>
      </c>
      <c r="D10" s="233"/>
      <c r="E10" s="234">
        <v>243723.1</v>
      </c>
      <c r="F10" s="235"/>
      <c r="G10" s="236"/>
      <c r="H10" s="233"/>
      <c r="I10" s="234">
        <v>243723.1</v>
      </c>
      <c r="J10" s="235"/>
      <c r="K10" s="237"/>
      <c r="L10" s="238"/>
      <c r="M10" s="239">
        <v>158340.65072000001</v>
      </c>
      <c r="N10" s="235"/>
      <c r="O10" s="240"/>
      <c r="P10" s="241"/>
      <c r="Q10" s="242"/>
    </row>
    <row r="11" spans="1:17" s="243" customFormat="1" ht="38.25" x14ac:dyDescent="0.2">
      <c r="A11" s="244" t="s">
        <v>37</v>
      </c>
      <c r="B11" s="245" t="s">
        <v>45</v>
      </c>
      <c r="C11" s="729"/>
      <c r="D11" s="246"/>
      <c r="E11" s="247">
        <v>70989.7</v>
      </c>
      <c r="F11" s="248"/>
      <c r="G11" s="249"/>
      <c r="H11" s="246"/>
      <c r="I11" s="247">
        <v>70989.7</v>
      </c>
      <c r="J11" s="248"/>
      <c r="K11" s="250"/>
      <c r="L11" s="251"/>
      <c r="M11" s="252">
        <v>42276.226999999999</v>
      </c>
      <c r="N11" s="248"/>
      <c r="O11" s="253"/>
      <c r="P11" s="254"/>
      <c r="Q11" s="242"/>
    </row>
    <row r="12" spans="1:17" s="243" customFormat="1" ht="183" customHeight="1" x14ac:dyDescent="0.2">
      <c r="A12" s="244" t="s">
        <v>38</v>
      </c>
      <c r="B12" s="245" t="s">
        <v>182</v>
      </c>
      <c r="C12" s="729"/>
      <c r="D12" s="246"/>
      <c r="E12" s="247">
        <v>132268</v>
      </c>
      <c r="F12" s="248"/>
      <c r="G12" s="249"/>
      <c r="H12" s="246"/>
      <c r="I12" s="247">
        <v>132268</v>
      </c>
      <c r="J12" s="248"/>
      <c r="K12" s="250"/>
      <c r="L12" s="251"/>
      <c r="M12" s="252">
        <v>35707.266000000003</v>
      </c>
      <c r="N12" s="248"/>
      <c r="O12" s="253"/>
      <c r="P12" s="254"/>
      <c r="Q12" s="242"/>
    </row>
    <row r="13" spans="1:17" s="243" customFormat="1" ht="52.5" customHeight="1" x14ac:dyDescent="0.2">
      <c r="A13" s="244" t="s">
        <v>39</v>
      </c>
      <c r="B13" s="245" t="s">
        <v>46</v>
      </c>
      <c r="C13" s="729"/>
      <c r="D13" s="246"/>
      <c r="E13" s="247">
        <v>30000</v>
      </c>
      <c r="F13" s="248"/>
      <c r="G13" s="249"/>
      <c r="H13" s="246"/>
      <c r="I13" s="247">
        <v>30000</v>
      </c>
      <c r="J13" s="248"/>
      <c r="K13" s="250"/>
      <c r="L13" s="251"/>
      <c r="M13" s="252">
        <v>696.28062</v>
      </c>
      <c r="N13" s="248"/>
      <c r="O13" s="253"/>
      <c r="P13" s="254"/>
      <c r="Q13" s="242"/>
    </row>
    <row r="14" spans="1:17" s="243" customFormat="1" ht="51" x14ac:dyDescent="0.2">
      <c r="A14" s="244" t="s">
        <v>40</v>
      </c>
      <c r="B14" s="245" t="s">
        <v>183</v>
      </c>
      <c r="C14" s="729"/>
      <c r="D14" s="246"/>
      <c r="E14" s="247">
        <v>31590.5</v>
      </c>
      <c r="F14" s="248"/>
      <c r="G14" s="249"/>
      <c r="H14" s="246"/>
      <c r="I14" s="247">
        <v>31590.5</v>
      </c>
      <c r="J14" s="248"/>
      <c r="K14" s="250"/>
      <c r="L14" s="251"/>
      <c r="M14" s="252">
        <v>0</v>
      </c>
      <c r="N14" s="248"/>
      <c r="O14" s="253"/>
      <c r="P14" s="254"/>
      <c r="Q14" s="242"/>
    </row>
    <row r="15" spans="1:17" s="243" customFormat="1" ht="25.5" x14ac:dyDescent="0.2">
      <c r="A15" s="244" t="s">
        <v>193</v>
      </c>
      <c r="B15" s="245" t="s">
        <v>47</v>
      </c>
      <c r="C15" s="729"/>
      <c r="D15" s="257"/>
      <c r="E15" s="247">
        <v>1088624.2</v>
      </c>
      <c r="F15" s="258"/>
      <c r="G15" s="259"/>
      <c r="H15" s="257"/>
      <c r="I15" s="247">
        <v>1088624.2</v>
      </c>
      <c r="J15" s="258"/>
      <c r="K15" s="260"/>
      <c r="L15" s="261"/>
      <c r="M15" s="252">
        <v>452343.88500000001</v>
      </c>
      <c r="N15" s="258"/>
      <c r="O15" s="262"/>
      <c r="P15" s="263"/>
      <c r="Q15" s="242"/>
    </row>
    <row r="16" spans="1:17" s="243" customFormat="1" ht="25.5" x14ac:dyDescent="0.2">
      <c r="A16" s="244" t="s">
        <v>194</v>
      </c>
      <c r="B16" s="245" t="s">
        <v>48</v>
      </c>
      <c r="C16" s="729"/>
      <c r="D16" s="257"/>
      <c r="E16" s="247">
        <v>2065</v>
      </c>
      <c r="F16" s="258"/>
      <c r="G16" s="259"/>
      <c r="H16" s="257"/>
      <c r="I16" s="247">
        <v>2065</v>
      </c>
      <c r="J16" s="258"/>
      <c r="K16" s="260"/>
      <c r="L16" s="261"/>
      <c r="M16" s="252">
        <v>708.49955999999997</v>
      </c>
      <c r="N16" s="258"/>
      <c r="O16" s="262"/>
      <c r="P16" s="263"/>
      <c r="Q16" s="242"/>
    </row>
    <row r="17" spans="1:17" s="243" customFormat="1" ht="51" x14ac:dyDescent="0.2">
      <c r="A17" s="244" t="s">
        <v>259</v>
      </c>
      <c r="B17" s="245" t="s">
        <v>49</v>
      </c>
      <c r="C17" s="729"/>
      <c r="D17" s="257"/>
      <c r="E17" s="247">
        <v>21007</v>
      </c>
      <c r="F17" s="258"/>
      <c r="G17" s="259"/>
      <c r="H17" s="257"/>
      <c r="I17" s="247">
        <v>21007</v>
      </c>
      <c r="J17" s="258"/>
      <c r="K17" s="260"/>
      <c r="L17" s="261"/>
      <c r="M17" s="252">
        <v>8364.3379999999997</v>
      </c>
      <c r="N17" s="258"/>
      <c r="O17" s="262"/>
      <c r="P17" s="263"/>
      <c r="Q17" s="242"/>
    </row>
    <row r="18" spans="1:17" s="243" customFormat="1" ht="38.25" x14ac:dyDescent="0.2">
      <c r="A18" s="244" t="s">
        <v>135</v>
      </c>
      <c r="B18" s="245" t="s">
        <v>184</v>
      </c>
      <c r="C18" s="728" t="s">
        <v>282</v>
      </c>
      <c r="D18" s="257"/>
      <c r="E18" s="247">
        <v>1092303.3999999999</v>
      </c>
      <c r="F18" s="258"/>
      <c r="G18" s="259"/>
      <c r="H18" s="257"/>
      <c r="I18" s="247">
        <f>E18</f>
        <v>1092303.3999999999</v>
      </c>
      <c r="J18" s="258"/>
      <c r="K18" s="260"/>
      <c r="L18" s="261"/>
      <c r="M18" s="252">
        <v>428573.82699999999</v>
      </c>
      <c r="N18" s="258"/>
      <c r="O18" s="262"/>
      <c r="P18" s="263"/>
      <c r="Q18" s="242"/>
    </row>
    <row r="19" spans="1:17" s="243" customFormat="1" ht="102" customHeight="1" x14ac:dyDescent="0.2">
      <c r="A19" s="244" t="s">
        <v>139</v>
      </c>
      <c r="B19" s="245" t="s">
        <v>50</v>
      </c>
      <c r="C19" s="729"/>
      <c r="D19" s="257"/>
      <c r="E19" s="247">
        <v>14572.1</v>
      </c>
      <c r="F19" s="258"/>
      <c r="G19" s="259"/>
      <c r="H19" s="257"/>
      <c r="I19" s="247">
        <f t="shared" ref="I19:I54" si="0">E19</f>
        <v>14572.1</v>
      </c>
      <c r="J19" s="258"/>
      <c r="K19" s="260"/>
      <c r="L19" s="261"/>
      <c r="M19" s="252">
        <v>6222.4641899999997</v>
      </c>
      <c r="N19" s="258"/>
      <c r="O19" s="262"/>
      <c r="P19" s="263"/>
      <c r="Q19" s="242"/>
    </row>
    <row r="20" spans="1:17" s="243" customFormat="1" ht="51" x14ac:dyDescent="0.2">
      <c r="A20" s="244" t="s">
        <v>175</v>
      </c>
      <c r="B20" s="245" t="s">
        <v>51</v>
      </c>
      <c r="C20" s="414"/>
      <c r="D20" s="257"/>
      <c r="E20" s="247">
        <v>100278.3</v>
      </c>
      <c r="F20" s="258"/>
      <c r="G20" s="259"/>
      <c r="H20" s="257"/>
      <c r="I20" s="247">
        <f t="shared" si="0"/>
        <v>100278.3</v>
      </c>
      <c r="J20" s="258"/>
      <c r="K20" s="260"/>
      <c r="L20" s="261"/>
      <c r="M20" s="252">
        <v>36185.964290000004</v>
      </c>
      <c r="N20" s="258"/>
      <c r="O20" s="262"/>
      <c r="P20" s="263"/>
      <c r="Q20" s="242"/>
    </row>
    <row r="21" spans="1:17" s="243" customFormat="1" ht="25.5" x14ac:dyDescent="0.2">
      <c r="A21" s="244" t="s">
        <v>272</v>
      </c>
      <c r="B21" s="245" t="s">
        <v>52</v>
      </c>
      <c r="C21" s="414"/>
      <c r="D21" s="257"/>
      <c r="E21" s="247">
        <v>6198.6</v>
      </c>
      <c r="F21" s="258"/>
      <c r="G21" s="259"/>
      <c r="H21" s="257"/>
      <c r="I21" s="247">
        <f t="shared" si="0"/>
        <v>6198.6</v>
      </c>
      <c r="J21" s="258"/>
      <c r="K21" s="260"/>
      <c r="L21" s="261"/>
      <c r="M21" s="252">
        <v>2585.0498899999998</v>
      </c>
      <c r="N21" s="258"/>
      <c r="O21" s="262"/>
      <c r="P21" s="263"/>
      <c r="Q21" s="242"/>
    </row>
    <row r="22" spans="1:17" s="243" customFormat="1" ht="204" x14ac:dyDescent="0.2">
      <c r="A22" s="244" t="s">
        <v>273</v>
      </c>
      <c r="B22" s="245" t="s">
        <v>53</v>
      </c>
      <c r="C22" s="414"/>
      <c r="D22" s="257"/>
      <c r="E22" s="247">
        <v>123</v>
      </c>
      <c r="F22" s="258"/>
      <c r="G22" s="259"/>
      <c r="H22" s="257"/>
      <c r="I22" s="247">
        <f t="shared" si="0"/>
        <v>123</v>
      </c>
      <c r="J22" s="258"/>
      <c r="K22" s="260"/>
      <c r="L22" s="261"/>
      <c r="M22" s="252">
        <v>0</v>
      </c>
      <c r="N22" s="258"/>
      <c r="O22" s="262"/>
      <c r="P22" s="263"/>
      <c r="Q22" s="242"/>
    </row>
    <row r="23" spans="1:17" s="243" customFormat="1" ht="89.25" customHeight="1" x14ac:dyDescent="0.2">
      <c r="A23" s="244" t="s">
        <v>274</v>
      </c>
      <c r="B23" s="245" t="s">
        <v>54</v>
      </c>
      <c r="C23" s="414"/>
      <c r="D23" s="257"/>
      <c r="E23" s="247">
        <v>212494.3</v>
      </c>
      <c r="F23" s="258"/>
      <c r="G23" s="259"/>
      <c r="H23" s="257"/>
      <c r="I23" s="247">
        <f t="shared" si="0"/>
        <v>212494.3</v>
      </c>
      <c r="J23" s="258"/>
      <c r="K23" s="260"/>
      <c r="L23" s="261"/>
      <c r="M23" s="252">
        <v>109204.51132000001</v>
      </c>
      <c r="N23" s="258"/>
      <c r="O23" s="262"/>
      <c r="P23" s="263"/>
      <c r="Q23" s="242"/>
    </row>
    <row r="24" spans="1:17" s="243" customFormat="1" ht="51" x14ac:dyDescent="0.2">
      <c r="A24" s="244" t="s">
        <v>275</v>
      </c>
      <c r="B24" s="245" t="s">
        <v>55</v>
      </c>
      <c r="C24" s="414"/>
      <c r="D24" s="257"/>
      <c r="E24" s="247">
        <v>4207.5</v>
      </c>
      <c r="F24" s="258"/>
      <c r="G24" s="259"/>
      <c r="H24" s="257"/>
      <c r="I24" s="247">
        <f t="shared" si="0"/>
        <v>4207.5</v>
      </c>
      <c r="J24" s="258"/>
      <c r="K24" s="260"/>
      <c r="L24" s="261"/>
      <c r="M24" s="252">
        <v>30.583729999999999</v>
      </c>
      <c r="N24" s="258"/>
      <c r="O24" s="262"/>
      <c r="P24" s="263"/>
      <c r="Q24" s="242"/>
    </row>
    <row r="25" spans="1:17" s="243" customFormat="1" ht="51" x14ac:dyDescent="0.2">
      <c r="A25" s="244" t="s">
        <v>276</v>
      </c>
      <c r="B25" s="245" t="s">
        <v>56</v>
      </c>
      <c r="C25" s="414"/>
      <c r="D25" s="257"/>
      <c r="E25" s="247">
        <v>93.3</v>
      </c>
      <c r="F25" s="258"/>
      <c r="G25" s="259"/>
      <c r="H25" s="257"/>
      <c r="I25" s="247">
        <f t="shared" si="0"/>
        <v>93.3</v>
      </c>
      <c r="J25" s="258"/>
      <c r="K25" s="260"/>
      <c r="L25" s="261"/>
      <c r="M25" s="252">
        <v>50.75</v>
      </c>
      <c r="N25" s="258"/>
      <c r="O25" s="262"/>
      <c r="P25" s="263"/>
      <c r="Q25" s="242"/>
    </row>
    <row r="26" spans="1:17" s="243" customFormat="1" ht="51" x14ac:dyDescent="0.2">
      <c r="A26" s="244" t="s">
        <v>277</v>
      </c>
      <c r="B26" s="245" t="s">
        <v>57</v>
      </c>
      <c r="C26" s="415"/>
      <c r="D26" s="257"/>
      <c r="E26" s="247">
        <v>413.7</v>
      </c>
      <c r="F26" s="258"/>
      <c r="G26" s="259"/>
      <c r="H26" s="257"/>
      <c r="I26" s="247">
        <f t="shared" si="0"/>
        <v>413.7</v>
      </c>
      <c r="J26" s="258"/>
      <c r="K26" s="260"/>
      <c r="L26" s="261"/>
      <c r="M26" s="252">
        <v>152.1139</v>
      </c>
      <c r="N26" s="258"/>
      <c r="O26" s="262"/>
      <c r="P26" s="263"/>
      <c r="Q26" s="242"/>
    </row>
    <row r="27" spans="1:17" s="243" customFormat="1" ht="191.25" x14ac:dyDescent="0.2">
      <c r="A27" s="244" t="s">
        <v>278</v>
      </c>
      <c r="B27" s="245" t="s">
        <v>185</v>
      </c>
      <c r="C27" s="730" t="s">
        <v>146</v>
      </c>
      <c r="D27" s="265"/>
      <c r="E27" s="247">
        <v>1984.9</v>
      </c>
      <c r="F27" s="258"/>
      <c r="G27" s="259"/>
      <c r="H27" s="257"/>
      <c r="I27" s="247">
        <f t="shared" si="0"/>
        <v>1984.9</v>
      </c>
      <c r="J27" s="258"/>
      <c r="K27" s="260"/>
      <c r="L27" s="261"/>
      <c r="M27" s="252">
        <v>713.36324000000002</v>
      </c>
      <c r="N27" s="258"/>
      <c r="O27" s="262"/>
      <c r="P27" s="263"/>
      <c r="Q27" s="242"/>
    </row>
    <row r="28" spans="1:17" s="243" customFormat="1" ht="51" x14ac:dyDescent="0.2">
      <c r="A28" s="244" t="s">
        <v>279</v>
      </c>
      <c r="B28" s="245" t="s">
        <v>58</v>
      </c>
      <c r="C28" s="731"/>
      <c r="D28" s="265"/>
      <c r="E28" s="247">
        <v>10894.3</v>
      </c>
      <c r="F28" s="258"/>
      <c r="G28" s="259"/>
      <c r="H28" s="257"/>
      <c r="I28" s="247">
        <f t="shared" si="0"/>
        <v>10894.3</v>
      </c>
      <c r="J28" s="258"/>
      <c r="K28" s="260"/>
      <c r="L28" s="261"/>
      <c r="M28" s="252">
        <v>6278.7719999999999</v>
      </c>
      <c r="N28" s="258"/>
      <c r="O28" s="262"/>
      <c r="P28" s="263"/>
      <c r="Q28" s="242"/>
    </row>
    <row r="29" spans="1:17" s="243" customFormat="1" ht="51" x14ac:dyDescent="0.2">
      <c r="A29" s="244" t="s">
        <v>280</v>
      </c>
      <c r="B29" s="245" t="s">
        <v>59</v>
      </c>
      <c r="C29" s="732"/>
      <c r="D29" s="265"/>
      <c r="E29" s="247">
        <v>1921.7</v>
      </c>
      <c r="F29" s="258"/>
      <c r="G29" s="259"/>
      <c r="H29" s="257"/>
      <c r="I29" s="247">
        <f t="shared" si="0"/>
        <v>1921.7</v>
      </c>
      <c r="J29" s="258"/>
      <c r="K29" s="260"/>
      <c r="L29" s="261"/>
      <c r="M29" s="252">
        <v>521.38620000000003</v>
      </c>
      <c r="N29" s="258"/>
      <c r="O29" s="262"/>
      <c r="P29" s="263"/>
      <c r="Q29" s="242"/>
    </row>
    <row r="30" spans="1:17" s="243" customFormat="1" ht="89.25" x14ac:dyDescent="0.2">
      <c r="A30" s="737" t="s">
        <v>281</v>
      </c>
      <c r="B30" s="739" t="s">
        <v>16</v>
      </c>
      <c r="C30" s="264" t="s">
        <v>147</v>
      </c>
      <c r="D30" s="257"/>
      <c r="E30" s="247">
        <v>7328.5</v>
      </c>
      <c r="F30" s="258"/>
      <c r="G30" s="259"/>
      <c r="H30" s="257"/>
      <c r="I30" s="247">
        <f t="shared" si="0"/>
        <v>7328.5</v>
      </c>
      <c r="J30" s="258"/>
      <c r="K30" s="260"/>
      <c r="L30" s="261"/>
      <c r="M30" s="252">
        <v>81</v>
      </c>
      <c r="N30" s="258"/>
      <c r="O30" s="262"/>
      <c r="P30" s="263"/>
      <c r="Q30" s="242"/>
    </row>
    <row r="31" spans="1:17" s="243" customFormat="1" ht="38.25" x14ac:dyDescent="0.2">
      <c r="A31" s="738"/>
      <c r="B31" s="740"/>
      <c r="C31" s="500" t="s">
        <v>239</v>
      </c>
      <c r="D31" s="257"/>
      <c r="E31" s="247">
        <v>2375.4</v>
      </c>
      <c r="F31" s="258"/>
      <c r="G31" s="259"/>
      <c r="H31" s="257"/>
      <c r="I31" s="247">
        <f t="shared" si="0"/>
        <v>2375.4</v>
      </c>
      <c r="J31" s="258"/>
      <c r="K31" s="260"/>
      <c r="L31" s="261"/>
      <c r="M31" s="252">
        <v>43.1</v>
      </c>
      <c r="N31" s="258"/>
      <c r="O31" s="262"/>
      <c r="P31" s="263"/>
      <c r="Q31" s="242"/>
    </row>
    <row r="32" spans="1:17" s="243" customFormat="1" ht="25.5" customHeight="1" x14ac:dyDescent="0.2">
      <c r="A32" s="244" t="s">
        <v>283</v>
      </c>
      <c r="B32" s="245" t="s">
        <v>186</v>
      </c>
      <c r="C32" s="734" t="s">
        <v>282</v>
      </c>
      <c r="D32" s="257"/>
      <c r="E32" s="247">
        <v>967.2</v>
      </c>
      <c r="F32" s="258"/>
      <c r="G32" s="259"/>
      <c r="H32" s="257"/>
      <c r="I32" s="247">
        <f t="shared" si="0"/>
        <v>967.2</v>
      </c>
      <c r="J32" s="258"/>
      <c r="K32" s="260"/>
      <c r="L32" s="261"/>
      <c r="M32" s="252">
        <v>240</v>
      </c>
      <c r="N32" s="258"/>
      <c r="O32" s="262"/>
      <c r="P32" s="263"/>
      <c r="Q32" s="242"/>
    </row>
    <row r="33" spans="1:17" s="243" customFormat="1" ht="38.25" x14ac:dyDescent="0.2">
      <c r="A33" s="244" t="s">
        <v>284</v>
      </c>
      <c r="B33" s="245" t="s">
        <v>60</v>
      </c>
      <c r="C33" s="735"/>
      <c r="D33" s="257"/>
      <c r="E33" s="247">
        <v>3.5</v>
      </c>
      <c r="F33" s="258"/>
      <c r="G33" s="259"/>
      <c r="H33" s="257"/>
      <c r="I33" s="247">
        <f t="shared" si="0"/>
        <v>3.5</v>
      </c>
      <c r="J33" s="258"/>
      <c r="K33" s="260"/>
      <c r="L33" s="261"/>
      <c r="M33" s="252">
        <v>0</v>
      </c>
      <c r="N33" s="258"/>
      <c r="O33" s="262"/>
      <c r="P33" s="263"/>
      <c r="Q33" s="242"/>
    </row>
    <row r="34" spans="1:17" s="243" customFormat="1" ht="38.25" x14ac:dyDescent="0.2">
      <c r="A34" s="244" t="s">
        <v>285</v>
      </c>
      <c r="B34" s="245" t="s">
        <v>61</v>
      </c>
      <c r="C34" s="735"/>
      <c r="D34" s="257"/>
      <c r="E34" s="247">
        <v>18918.3</v>
      </c>
      <c r="F34" s="258"/>
      <c r="G34" s="259"/>
      <c r="H34" s="257"/>
      <c r="I34" s="247">
        <f t="shared" si="0"/>
        <v>18918.3</v>
      </c>
      <c r="J34" s="258"/>
      <c r="K34" s="260"/>
      <c r="L34" s="261"/>
      <c r="M34" s="252">
        <v>4053.9</v>
      </c>
      <c r="N34" s="258"/>
      <c r="O34" s="262"/>
      <c r="P34" s="263"/>
      <c r="Q34" s="242"/>
    </row>
    <row r="35" spans="1:17" s="243" customFormat="1" ht="25.5" x14ac:dyDescent="0.2">
      <c r="A35" s="244" t="s">
        <v>286</v>
      </c>
      <c r="B35" s="245" t="s">
        <v>62</v>
      </c>
      <c r="C35" s="735"/>
      <c r="D35" s="257"/>
      <c r="E35" s="247">
        <v>8273</v>
      </c>
      <c r="F35" s="258"/>
      <c r="G35" s="259"/>
      <c r="H35" s="257"/>
      <c r="I35" s="247">
        <f t="shared" si="0"/>
        <v>8273</v>
      </c>
      <c r="J35" s="258"/>
      <c r="K35" s="260"/>
      <c r="L35" s="261"/>
      <c r="M35" s="252">
        <v>3202.33385</v>
      </c>
      <c r="N35" s="258"/>
      <c r="O35" s="262"/>
      <c r="P35" s="263"/>
      <c r="Q35" s="242"/>
    </row>
    <row r="36" spans="1:17" s="243" customFormat="1" ht="38.25" x14ac:dyDescent="0.2">
      <c r="A36" s="244" t="s">
        <v>287</v>
      </c>
      <c r="B36" s="245" t="s">
        <v>63</v>
      </c>
      <c r="C36" s="735"/>
      <c r="D36" s="257"/>
      <c r="E36" s="247">
        <v>15398.7</v>
      </c>
      <c r="F36" s="258"/>
      <c r="G36" s="259"/>
      <c r="H36" s="257"/>
      <c r="I36" s="247">
        <f t="shared" si="0"/>
        <v>15398.7</v>
      </c>
      <c r="J36" s="258"/>
      <c r="K36" s="260"/>
      <c r="L36" s="261"/>
      <c r="M36" s="252">
        <v>4681.4229999999998</v>
      </c>
      <c r="N36" s="258"/>
      <c r="O36" s="262"/>
      <c r="P36" s="263"/>
      <c r="Q36" s="242"/>
    </row>
    <row r="37" spans="1:17" s="243" customFormat="1" ht="63.75" x14ac:dyDescent="0.2">
      <c r="A37" s="244" t="s">
        <v>288</v>
      </c>
      <c r="B37" s="245" t="s">
        <v>64</v>
      </c>
      <c r="C37" s="735"/>
      <c r="D37" s="257"/>
      <c r="E37" s="247">
        <v>3995.5</v>
      </c>
      <c r="F37" s="258"/>
      <c r="G37" s="259"/>
      <c r="H37" s="257"/>
      <c r="I37" s="247">
        <f t="shared" si="0"/>
        <v>3995.5</v>
      </c>
      <c r="J37" s="258"/>
      <c r="K37" s="260"/>
      <c r="L37" s="261"/>
      <c r="M37" s="252">
        <v>1808.2224900000001</v>
      </c>
      <c r="N37" s="258"/>
      <c r="O37" s="262"/>
      <c r="P37" s="263"/>
      <c r="Q37" s="242"/>
    </row>
    <row r="38" spans="1:17" s="243" customFormat="1" ht="38.25" x14ac:dyDescent="0.2">
      <c r="A38" s="244" t="s">
        <v>289</v>
      </c>
      <c r="B38" s="245" t="s">
        <v>65</v>
      </c>
      <c r="C38" s="735"/>
      <c r="D38" s="257"/>
      <c r="E38" s="247">
        <v>2216.5</v>
      </c>
      <c r="F38" s="258"/>
      <c r="G38" s="259"/>
      <c r="H38" s="257"/>
      <c r="I38" s="247">
        <f t="shared" si="0"/>
        <v>2216.5</v>
      </c>
      <c r="J38" s="258"/>
      <c r="K38" s="260"/>
      <c r="L38" s="261"/>
      <c r="M38" s="252">
        <v>1427.61376</v>
      </c>
      <c r="N38" s="258"/>
      <c r="O38" s="262"/>
      <c r="P38" s="263"/>
      <c r="Q38" s="242"/>
    </row>
    <row r="39" spans="1:17" s="243" customFormat="1" ht="63.75" x14ac:dyDescent="0.2">
      <c r="A39" s="244" t="s">
        <v>290</v>
      </c>
      <c r="B39" s="245" t="s">
        <v>17</v>
      </c>
      <c r="C39" s="736" t="s">
        <v>146</v>
      </c>
      <c r="D39" s="257"/>
      <c r="E39" s="247">
        <v>36211</v>
      </c>
      <c r="F39" s="258"/>
      <c r="G39" s="259"/>
      <c r="H39" s="257"/>
      <c r="I39" s="247">
        <f t="shared" si="0"/>
        <v>36211</v>
      </c>
      <c r="J39" s="258"/>
      <c r="K39" s="260"/>
      <c r="L39" s="261"/>
      <c r="M39" s="252">
        <v>6165.4761500000004</v>
      </c>
      <c r="N39" s="258"/>
      <c r="O39" s="262"/>
      <c r="P39" s="263"/>
      <c r="Q39" s="242"/>
    </row>
    <row r="40" spans="1:17" s="243" customFormat="1" ht="51" x14ac:dyDescent="0.2">
      <c r="A40" s="244" t="s">
        <v>291</v>
      </c>
      <c r="B40" s="245" t="s">
        <v>66</v>
      </c>
      <c r="C40" s="736"/>
      <c r="D40" s="257"/>
      <c r="E40" s="247">
        <v>3333.3</v>
      </c>
      <c r="F40" s="258"/>
      <c r="G40" s="259"/>
      <c r="H40" s="257"/>
      <c r="I40" s="247">
        <f t="shared" si="0"/>
        <v>3333.3</v>
      </c>
      <c r="J40" s="258"/>
      <c r="K40" s="260"/>
      <c r="L40" s="261"/>
      <c r="M40" s="252">
        <v>2504.2509300000002</v>
      </c>
      <c r="N40" s="258"/>
      <c r="O40" s="262"/>
      <c r="P40" s="263"/>
      <c r="Q40" s="242"/>
    </row>
    <row r="41" spans="1:17" s="243" customFormat="1" ht="51" customHeight="1" x14ac:dyDescent="0.2">
      <c r="A41" s="244" t="s">
        <v>292</v>
      </c>
      <c r="B41" s="245" t="s">
        <v>67</v>
      </c>
      <c r="C41" s="736"/>
      <c r="D41" s="257"/>
      <c r="E41" s="247">
        <v>59747.1</v>
      </c>
      <c r="F41" s="258"/>
      <c r="G41" s="259"/>
      <c r="H41" s="257"/>
      <c r="I41" s="247">
        <f t="shared" si="0"/>
        <v>59747.1</v>
      </c>
      <c r="J41" s="258"/>
      <c r="K41" s="260"/>
      <c r="L41" s="261"/>
      <c r="M41" s="252">
        <v>6.8722700000000003</v>
      </c>
      <c r="N41" s="258"/>
      <c r="O41" s="262"/>
      <c r="P41" s="263"/>
      <c r="Q41" s="242"/>
    </row>
    <row r="42" spans="1:17" s="243" customFormat="1" ht="25.5" x14ac:dyDescent="0.2">
      <c r="A42" s="244" t="s">
        <v>293</v>
      </c>
      <c r="B42" s="245" t="s">
        <v>68</v>
      </c>
      <c r="C42" s="736"/>
      <c r="D42" s="257"/>
      <c r="E42" s="247">
        <v>152.30000000000001</v>
      </c>
      <c r="F42" s="258"/>
      <c r="G42" s="259"/>
      <c r="H42" s="257"/>
      <c r="I42" s="247">
        <f t="shared" si="0"/>
        <v>152.30000000000001</v>
      </c>
      <c r="J42" s="258"/>
      <c r="K42" s="260"/>
      <c r="L42" s="261"/>
      <c r="M42" s="252">
        <v>0</v>
      </c>
      <c r="N42" s="258"/>
      <c r="O42" s="262"/>
      <c r="P42" s="263"/>
      <c r="Q42" s="242"/>
    </row>
    <row r="43" spans="1:17" s="268" customFormat="1" ht="114.75" x14ac:dyDescent="0.25">
      <c r="A43" s="244" t="s">
        <v>294</v>
      </c>
      <c r="B43" s="245" t="s">
        <v>69</v>
      </c>
      <c r="C43" s="736"/>
      <c r="D43" s="257"/>
      <c r="E43" s="247">
        <v>73</v>
      </c>
      <c r="F43" s="258"/>
      <c r="G43" s="259"/>
      <c r="H43" s="257"/>
      <c r="I43" s="247">
        <f t="shared" si="0"/>
        <v>73</v>
      </c>
      <c r="J43" s="258"/>
      <c r="K43" s="260"/>
      <c r="L43" s="261"/>
      <c r="M43" s="252">
        <v>13.10778</v>
      </c>
      <c r="N43" s="258"/>
      <c r="O43" s="262"/>
      <c r="P43" s="263"/>
      <c r="Q43" s="242"/>
    </row>
    <row r="44" spans="1:17" s="268" customFormat="1" ht="25.5" x14ac:dyDescent="0.25">
      <c r="A44" s="244" t="s">
        <v>295</v>
      </c>
      <c r="B44" s="245" t="s">
        <v>70</v>
      </c>
      <c r="C44" s="736"/>
      <c r="D44" s="257"/>
      <c r="E44" s="247">
        <v>1122.2</v>
      </c>
      <c r="F44" s="258"/>
      <c r="G44" s="259"/>
      <c r="H44" s="257"/>
      <c r="I44" s="247">
        <f t="shared" si="0"/>
        <v>1122.2</v>
      </c>
      <c r="J44" s="258"/>
      <c r="K44" s="260"/>
      <c r="L44" s="261"/>
      <c r="M44" s="252">
        <v>407.88868000000002</v>
      </c>
      <c r="N44" s="258"/>
      <c r="O44" s="262"/>
      <c r="P44" s="263"/>
      <c r="Q44" s="242"/>
    </row>
    <row r="45" spans="1:17" s="268" customFormat="1" ht="89.25" x14ac:dyDescent="0.25">
      <c r="A45" s="244" t="s">
        <v>296</v>
      </c>
      <c r="B45" s="245" t="s">
        <v>187</v>
      </c>
      <c r="C45" s="736"/>
      <c r="D45" s="257"/>
      <c r="E45" s="247">
        <v>32.1</v>
      </c>
      <c r="F45" s="258"/>
      <c r="G45" s="259"/>
      <c r="H45" s="257"/>
      <c r="I45" s="247">
        <f t="shared" si="0"/>
        <v>32.1</v>
      </c>
      <c r="J45" s="258"/>
      <c r="K45" s="260"/>
      <c r="L45" s="261"/>
      <c r="M45" s="252">
        <v>13.113630000000001</v>
      </c>
      <c r="N45" s="258"/>
      <c r="O45" s="262"/>
      <c r="P45" s="263"/>
      <c r="Q45" s="242"/>
    </row>
    <row r="46" spans="1:17" s="268" customFormat="1" ht="63.75" x14ac:dyDescent="0.25">
      <c r="A46" s="244" t="s">
        <v>297</v>
      </c>
      <c r="B46" s="245" t="s">
        <v>188</v>
      </c>
      <c r="C46" s="736"/>
      <c r="D46" s="257"/>
      <c r="E46" s="247">
        <v>813.9</v>
      </c>
      <c r="F46" s="258"/>
      <c r="G46" s="259"/>
      <c r="H46" s="257"/>
      <c r="I46" s="247">
        <f t="shared" si="0"/>
        <v>813.9</v>
      </c>
      <c r="J46" s="258"/>
      <c r="K46" s="260"/>
      <c r="L46" s="261"/>
      <c r="M46" s="252">
        <v>277.43905000000001</v>
      </c>
      <c r="N46" s="258"/>
      <c r="O46" s="262"/>
      <c r="P46" s="263"/>
      <c r="Q46" s="242"/>
    </row>
    <row r="47" spans="1:17" s="268" customFormat="1" ht="38.25" x14ac:dyDescent="0.25">
      <c r="A47" s="244" t="s">
        <v>298</v>
      </c>
      <c r="B47" s="245" t="s">
        <v>71</v>
      </c>
      <c r="C47" s="736"/>
      <c r="D47" s="257"/>
      <c r="E47" s="247">
        <v>3450.7</v>
      </c>
      <c r="F47" s="258"/>
      <c r="G47" s="259"/>
      <c r="H47" s="257"/>
      <c r="I47" s="247">
        <f t="shared" si="0"/>
        <v>3450.7</v>
      </c>
      <c r="J47" s="258"/>
      <c r="K47" s="260"/>
      <c r="L47" s="261"/>
      <c r="M47" s="280">
        <v>2038.49478</v>
      </c>
      <c r="N47" s="258"/>
      <c r="O47" s="262"/>
      <c r="P47" s="263"/>
      <c r="Q47" s="242"/>
    </row>
    <row r="48" spans="1:17" s="268" customFormat="1" ht="89.25" customHeight="1" x14ac:dyDescent="0.25">
      <c r="A48" s="244" t="s">
        <v>299</v>
      </c>
      <c r="B48" s="245" t="s">
        <v>189</v>
      </c>
      <c r="C48" s="736"/>
      <c r="D48" s="257"/>
      <c r="E48" s="247">
        <v>2000</v>
      </c>
      <c r="F48" s="258"/>
      <c r="G48" s="259"/>
      <c r="H48" s="257"/>
      <c r="I48" s="247">
        <f t="shared" si="0"/>
        <v>2000</v>
      </c>
      <c r="J48" s="258"/>
      <c r="K48" s="260"/>
      <c r="L48" s="261"/>
      <c r="M48" s="252">
        <v>0</v>
      </c>
      <c r="N48" s="258"/>
      <c r="O48" s="262"/>
      <c r="P48" s="263"/>
      <c r="Q48" s="242"/>
    </row>
    <row r="49" spans="1:24" s="268" customFormat="1" ht="102" x14ac:dyDescent="0.25">
      <c r="A49" s="244" t="s">
        <v>300</v>
      </c>
      <c r="B49" s="245" t="s">
        <v>191</v>
      </c>
      <c r="C49" s="736" t="s">
        <v>146</v>
      </c>
      <c r="D49" s="281">
        <v>33853.4</v>
      </c>
      <c r="E49" s="247"/>
      <c r="F49" s="282"/>
      <c r="G49" s="283"/>
      <c r="H49" s="281">
        <f>D49</f>
        <v>33853.4</v>
      </c>
      <c r="I49" s="247">
        <f t="shared" si="0"/>
        <v>0</v>
      </c>
      <c r="J49" s="282"/>
      <c r="K49" s="284"/>
      <c r="L49" s="285"/>
      <c r="M49" s="252">
        <v>0</v>
      </c>
      <c r="N49" s="282"/>
      <c r="O49" s="286"/>
      <c r="P49" s="287"/>
      <c r="Q49" s="288"/>
    </row>
    <row r="50" spans="1:24" s="268" customFormat="1" ht="51" x14ac:dyDescent="0.25">
      <c r="A50" s="244" t="s">
        <v>301</v>
      </c>
      <c r="B50" s="245" t="s">
        <v>192</v>
      </c>
      <c r="C50" s="736"/>
      <c r="D50" s="257">
        <v>100145.5</v>
      </c>
      <c r="E50" s="247"/>
      <c r="F50" s="282"/>
      <c r="G50" s="283"/>
      <c r="H50" s="281">
        <f t="shared" ref="H50:H54" si="1">D50</f>
        <v>100145.5</v>
      </c>
      <c r="I50" s="247">
        <f t="shared" si="0"/>
        <v>0</v>
      </c>
      <c r="J50" s="282"/>
      <c r="K50" s="284"/>
      <c r="L50" s="285">
        <v>97797.120049999998</v>
      </c>
      <c r="M50" s="252"/>
      <c r="N50" s="282"/>
      <c r="O50" s="286"/>
      <c r="P50" s="287"/>
      <c r="Q50" s="288"/>
    </row>
    <row r="51" spans="1:24" s="268" customFormat="1" ht="38.25" x14ac:dyDescent="0.25">
      <c r="A51" s="244" t="s">
        <v>302</v>
      </c>
      <c r="B51" s="245" t="s">
        <v>72</v>
      </c>
      <c r="C51" s="736"/>
      <c r="D51" s="257">
        <v>246.2</v>
      </c>
      <c r="E51" s="247"/>
      <c r="F51" s="282"/>
      <c r="G51" s="283"/>
      <c r="H51" s="281">
        <f t="shared" si="1"/>
        <v>246.2</v>
      </c>
      <c r="I51" s="247">
        <f t="shared" si="0"/>
        <v>0</v>
      </c>
      <c r="J51" s="282"/>
      <c r="K51" s="284"/>
      <c r="L51" s="285">
        <v>39.144599999999997</v>
      </c>
      <c r="M51" s="252"/>
      <c r="N51" s="282"/>
      <c r="O51" s="286"/>
      <c r="P51" s="287"/>
      <c r="Q51" s="288"/>
    </row>
    <row r="52" spans="1:24" s="268" customFormat="1" ht="51" x14ac:dyDescent="0.25">
      <c r="A52" s="244" t="s">
        <v>303</v>
      </c>
      <c r="B52" s="245" t="s">
        <v>73</v>
      </c>
      <c r="C52" s="736"/>
      <c r="D52" s="281">
        <v>1000459.2</v>
      </c>
      <c r="E52" s="247"/>
      <c r="F52" s="282"/>
      <c r="G52" s="283"/>
      <c r="H52" s="281">
        <f t="shared" si="1"/>
        <v>1000459.2</v>
      </c>
      <c r="I52" s="247">
        <f t="shared" si="0"/>
        <v>0</v>
      </c>
      <c r="J52" s="282"/>
      <c r="K52" s="284"/>
      <c r="L52" s="285">
        <v>200085.57357000001</v>
      </c>
      <c r="M52" s="252"/>
      <c r="N52" s="282"/>
      <c r="O52" s="286"/>
      <c r="P52" s="287"/>
      <c r="Q52" s="288"/>
    </row>
    <row r="53" spans="1:24" s="268" customFormat="1" ht="38.25" x14ac:dyDescent="0.25">
      <c r="A53" s="244" t="s">
        <v>304</v>
      </c>
      <c r="B53" s="245" t="s">
        <v>306</v>
      </c>
      <c r="C53" s="736"/>
      <c r="D53" s="281">
        <v>32058.2</v>
      </c>
      <c r="E53" s="247"/>
      <c r="F53" s="282"/>
      <c r="G53" s="283"/>
      <c r="H53" s="281">
        <f t="shared" si="1"/>
        <v>32058.2</v>
      </c>
      <c r="I53" s="247">
        <f t="shared" si="0"/>
        <v>0</v>
      </c>
      <c r="J53" s="282"/>
      <c r="K53" s="284"/>
      <c r="L53" s="285">
        <v>8059.0652499999997</v>
      </c>
      <c r="M53" s="252"/>
      <c r="N53" s="282"/>
      <c r="O53" s="286"/>
      <c r="P53" s="287"/>
      <c r="Q53" s="288"/>
    </row>
    <row r="54" spans="1:24" s="268" customFormat="1" ht="38.25" x14ac:dyDescent="0.25">
      <c r="A54" s="244" t="s">
        <v>305</v>
      </c>
      <c r="B54" s="245" t="s">
        <v>74</v>
      </c>
      <c r="C54" s="736"/>
      <c r="D54" s="281">
        <v>299.60000000000002</v>
      </c>
      <c r="E54" s="247"/>
      <c r="F54" s="282"/>
      <c r="G54" s="283"/>
      <c r="H54" s="281">
        <f t="shared" si="1"/>
        <v>299.60000000000002</v>
      </c>
      <c r="I54" s="247">
        <f t="shared" si="0"/>
        <v>0</v>
      </c>
      <c r="J54" s="282"/>
      <c r="K54" s="284"/>
      <c r="L54" s="285">
        <v>13.824299999999999</v>
      </c>
      <c r="M54" s="252"/>
      <c r="N54" s="282"/>
      <c r="O54" s="286"/>
      <c r="P54" s="287"/>
      <c r="Q54" s="288"/>
    </row>
    <row r="55" spans="1:24" s="268" customFormat="1" ht="38.25" x14ac:dyDescent="0.25">
      <c r="A55" s="255" t="s">
        <v>307</v>
      </c>
      <c r="B55" s="256" t="s">
        <v>308</v>
      </c>
      <c r="C55" s="736"/>
      <c r="D55" s="257">
        <f>D56</f>
        <v>0</v>
      </c>
      <c r="E55" s="257">
        <f>E56</f>
        <v>10000</v>
      </c>
      <c r="F55" s="282"/>
      <c r="G55" s="283"/>
      <c r="H55" s="257">
        <f>H56</f>
        <v>0</v>
      </c>
      <c r="I55" s="257">
        <f>I56</f>
        <v>10000</v>
      </c>
      <c r="J55" s="282"/>
      <c r="K55" s="284"/>
      <c r="L55" s="257">
        <f>L56</f>
        <v>0</v>
      </c>
      <c r="M55" s="257">
        <f>M56</f>
        <v>0</v>
      </c>
      <c r="N55" s="282"/>
      <c r="O55" s="286"/>
      <c r="P55" s="289"/>
      <c r="Q55" s="288"/>
    </row>
    <row r="56" spans="1:24" s="268" customFormat="1" ht="113.25" customHeight="1" x14ac:dyDescent="0.25">
      <c r="A56" s="290" t="s">
        <v>195</v>
      </c>
      <c r="B56" s="419" t="s">
        <v>129</v>
      </c>
      <c r="C56" s="736"/>
      <c r="D56" s="291"/>
      <c r="E56" s="292">
        <v>10000</v>
      </c>
      <c r="F56" s="293"/>
      <c r="G56" s="294"/>
      <c r="H56" s="291"/>
      <c r="I56" s="292">
        <v>10000</v>
      </c>
      <c r="J56" s="293"/>
      <c r="K56" s="295"/>
      <c r="L56" s="296"/>
      <c r="M56" s="292">
        <v>0</v>
      </c>
      <c r="N56" s="293"/>
      <c r="O56" s="297"/>
      <c r="P56" s="298"/>
      <c r="Q56" s="288"/>
    </row>
    <row r="57" spans="1:24" s="268" customFormat="1" ht="102" x14ac:dyDescent="0.25">
      <c r="A57" s="255" t="s">
        <v>241</v>
      </c>
      <c r="B57" s="256" t="s">
        <v>309</v>
      </c>
      <c r="C57" s="299" t="s">
        <v>137</v>
      </c>
      <c r="D57" s="265">
        <f>D58+D59</f>
        <v>0</v>
      </c>
      <c r="E57" s="265">
        <f>E58+E59</f>
        <v>46600</v>
      </c>
      <c r="F57" s="282"/>
      <c r="G57" s="283"/>
      <c r="H57" s="265">
        <f>H58+H59</f>
        <v>0</v>
      </c>
      <c r="I57" s="265">
        <f>I58+I59</f>
        <v>46600</v>
      </c>
      <c r="J57" s="282"/>
      <c r="K57" s="283"/>
      <c r="L57" s="265">
        <f>L58+L59</f>
        <v>0</v>
      </c>
      <c r="M57" s="265">
        <f>M58+M59</f>
        <v>0</v>
      </c>
      <c r="N57" s="282"/>
      <c r="O57" s="286"/>
      <c r="P57" s="289"/>
      <c r="Q57" s="288"/>
    </row>
    <row r="58" spans="1:24" ht="97.5" customHeight="1" x14ac:dyDescent="0.25">
      <c r="A58" s="172" t="s">
        <v>209</v>
      </c>
      <c r="B58" s="173" t="s">
        <v>136</v>
      </c>
      <c r="C58" s="174" t="s">
        <v>137</v>
      </c>
      <c r="D58" s="175"/>
      <c r="E58" s="169">
        <v>43600</v>
      </c>
      <c r="F58" s="81"/>
      <c r="G58" s="106"/>
      <c r="H58" s="176"/>
      <c r="I58" s="169">
        <f>E58</f>
        <v>43600</v>
      </c>
      <c r="J58" s="81"/>
      <c r="K58" s="106"/>
      <c r="L58" s="176"/>
      <c r="M58" s="312">
        <v>0</v>
      </c>
      <c r="N58" s="81"/>
      <c r="O58" s="177"/>
      <c r="P58" s="178"/>
      <c r="Q58" s="87"/>
    </row>
    <row r="59" spans="1:24" s="311" customFormat="1" ht="159.75" customHeight="1" thickBot="1" x14ac:dyDescent="0.3">
      <c r="A59" s="300" t="s">
        <v>219</v>
      </c>
      <c r="B59" s="301" t="s">
        <v>138</v>
      </c>
      <c r="C59" s="174" t="s">
        <v>137</v>
      </c>
      <c r="D59" s="302"/>
      <c r="E59" s="303">
        <v>3000</v>
      </c>
      <c r="F59" s="304"/>
      <c r="G59" s="305"/>
      <c r="H59" s="302"/>
      <c r="I59" s="169">
        <f>E59</f>
        <v>3000</v>
      </c>
      <c r="J59" s="304"/>
      <c r="K59" s="305"/>
      <c r="L59" s="306"/>
      <c r="M59" s="307">
        <v>0</v>
      </c>
      <c r="N59" s="304"/>
      <c r="O59" s="308"/>
      <c r="P59" s="309"/>
      <c r="Q59" s="310"/>
    </row>
    <row r="60" spans="1:24" s="114" customFormat="1" ht="15.75" thickBot="1" x14ac:dyDescent="0.3">
      <c r="A60" s="107"/>
      <c r="B60" s="108" t="s">
        <v>14</v>
      </c>
      <c r="C60" s="109"/>
      <c r="D60" s="179">
        <f>D9+D55+D57</f>
        <v>1167062.1000000001</v>
      </c>
      <c r="E60" s="179">
        <f>E9+E55+E57</f>
        <v>3288764.8</v>
      </c>
      <c r="F60" s="110"/>
      <c r="G60" s="111"/>
      <c r="H60" s="179">
        <f>H9+H55+H57</f>
        <v>1167062.1000000001</v>
      </c>
      <c r="I60" s="179">
        <f>I9+I55+I57</f>
        <v>3288764.8</v>
      </c>
      <c r="J60" s="110"/>
      <c r="K60" s="111"/>
      <c r="L60" s="179">
        <f>L9+L55+L57</f>
        <v>305994.72777</v>
      </c>
      <c r="M60" s="179">
        <f>M9+M55+M57</f>
        <v>1315920.1690300007</v>
      </c>
      <c r="N60" s="110"/>
      <c r="O60" s="112"/>
      <c r="P60" s="113"/>
      <c r="Q60" s="493">
        <f>H60+I60</f>
        <v>4455826.9000000004</v>
      </c>
      <c r="R60" s="87"/>
      <c r="S60" s="162"/>
      <c r="T60" s="115"/>
      <c r="U60" s="162"/>
      <c r="V60" s="162"/>
      <c r="W60" s="162"/>
      <c r="X60" s="162"/>
    </row>
    <row r="61" spans="1:24" ht="19.5" thickBot="1" x14ac:dyDescent="0.35">
      <c r="A61" s="705" t="s">
        <v>19</v>
      </c>
      <c r="B61" s="706"/>
      <c r="C61" s="706"/>
      <c r="D61" s="706"/>
      <c r="E61" s="706"/>
      <c r="F61" s="706"/>
      <c r="G61" s="706"/>
      <c r="H61" s="706"/>
      <c r="I61" s="706"/>
      <c r="J61" s="706"/>
      <c r="K61" s="706"/>
      <c r="L61" s="706"/>
      <c r="M61" s="706"/>
      <c r="N61" s="706"/>
      <c r="O61" s="706"/>
      <c r="P61" s="707"/>
      <c r="Q61" s="97"/>
    </row>
    <row r="62" spans="1:24" ht="38.25" x14ac:dyDescent="0.3">
      <c r="A62" s="428" t="s">
        <v>310</v>
      </c>
      <c r="B62" s="426" t="s">
        <v>269</v>
      </c>
      <c r="C62" s="741" t="s">
        <v>146</v>
      </c>
      <c r="D62" s="425">
        <f>D63+D64+D65+D66+D67+D68+D69+D70+D71+D72+D73+D74+D75+D76+D77+D78+D79+D80+D81+D82+D83+D84+D85+D86+D87</f>
        <v>800027.19999999984</v>
      </c>
      <c r="E62" s="425">
        <f>E63+E64+E65+E66+E67+E68+E69+E70+E71+E72+E73+E74+E75+E76+E77+E78+E79+E80+E81+E82+E83+E84+E85+E86+E87</f>
        <v>1531623.9</v>
      </c>
      <c r="F62" s="423"/>
      <c r="G62" s="422"/>
      <c r="H62" s="425">
        <f>H63+H64+H65+H66+H67+H68+H69+H70+H71+H72+H73+H74+H75+H76+H77+H78+H79+H80+H81+H82+H83+H84+H85+H86+H87</f>
        <v>800027.19999999984</v>
      </c>
      <c r="I62" s="425">
        <f>I63+I64+I65+I66+I67+I68+I69+I70+I71+I72+I73+I74+I75+I76+I77+I78+I79+I80+I81+I82+I83+I84+I85+I86+I87</f>
        <v>1531623.9</v>
      </c>
      <c r="J62" s="424"/>
      <c r="K62" s="422"/>
      <c r="L62" s="425">
        <f>L63+L64+L65+L66+L67+L68+L69+L70+L71+L72+L73+L74+L75+L76+L77+L78+L79+L80+L81+L82+L83+L84+L85+L86+L87</f>
        <v>199902.78922999999</v>
      </c>
      <c r="M62" s="424">
        <f>M63+M64+M65+M66+M67+M68+M69+M70+M71+M72+M73+M74+M75+M76+M77+M78+M79+M80+M81+M82+M83+M84+M85+M86+M87</f>
        <v>387954.51309000008</v>
      </c>
      <c r="N62" s="425"/>
      <c r="O62" s="422"/>
      <c r="P62" s="425"/>
      <c r="Q62" s="494">
        <f>H62+I62</f>
        <v>2331651.0999999996</v>
      </c>
      <c r="R62" s="495">
        <f>L62+M62</f>
        <v>587857.30232000002</v>
      </c>
    </row>
    <row r="63" spans="1:24" s="268" customFormat="1" ht="38.25" customHeight="1" x14ac:dyDescent="0.25">
      <c r="A63" s="231" t="s">
        <v>36</v>
      </c>
      <c r="B63" s="232" t="s">
        <v>75</v>
      </c>
      <c r="C63" s="735"/>
      <c r="D63" s="313"/>
      <c r="E63" s="234">
        <v>166417.9</v>
      </c>
      <c r="F63" s="314"/>
      <c r="G63" s="315"/>
      <c r="H63" s="313"/>
      <c r="I63" s="234">
        <f>E63</f>
        <v>166417.9</v>
      </c>
      <c r="J63" s="314"/>
      <c r="K63" s="316"/>
      <c r="L63" s="317"/>
      <c r="M63" s="239">
        <v>58470.396999999997</v>
      </c>
      <c r="N63" s="318"/>
      <c r="O63" s="319"/>
      <c r="P63" s="320"/>
      <c r="Q63" s="242"/>
    </row>
    <row r="64" spans="1:24" s="268" customFormat="1" ht="63.75" x14ac:dyDescent="0.25">
      <c r="A64" s="244" t="s">
        <v>37</v>
      </c>
      <c r="B64" s="245" t="s">
        <v>76</v>
      </c>
      <c r="C64" s="735"/>
      <c r="D64" s="257"/>
      <c r="E64" s="247">
        <v>3600</v>
      </c>
      <c r="F64" s="258"/>
      <c r="G64" s="259"/>
      <c r="H64" s="257"/>
      <c r="I64" s="234">
        <f t="shared" ref="I64:I87" si="2">E64</f>
        <v>3600</v>
      </c>
      <c r="J64" s="258"/>
      <c r="K64" s="260"/>
      <c r="L64" s="321"/>
      <c r="M64" s="252">
        <v>700</v>
      </c>
      <c r="N64" s="322"/>
      <c r="O64" s="262"/>
      <c r="P64" s="263"/>
      <c r="Q64" s="242"/>
    </row>
    <row r="65" spans="1:18" s="268" customFormat="1" ht="63.75" x14ac:dyDescent="0.25">
      <c r="A65" s="244" t="s">
        <v>38</v>
      </c>
      <c r="B65" s="245" t="s">
        <v>197</v>
      </c>
      <c r="C65" s="735"/>
      <c r="D65" s="257"/>
      <c r="E65" s="247">
        <v>2256.6999999999998</v>
      </c>
      <c r="F65" s="258"/>
      <c r="G65" s="259"/>
      <c r="H65" s="257"/>
      <c r="I65" s="234">
        <f t="shared" si="2"/>
        <v>2256.6999999999998</v>
      </c>
      <c r="J65" s="258"/>
      <c r="K65" s="260"/>
      <c r="L65" s="321"/>
      <c r="M65" s="252">
        <v>419.29480000000001</v>
      </c>
      <c r="N65" s="322"/>
      <c r="O65" s="262"/>
      <c r="P65" s="263"/>
      <c r="Q65" s="242"/>
    </row>
    <row r="66" spans="1:18" s="268" customFormat="1" ht="76.5" x14ac:dyDescent="0.25">
      <c r="A66" s="244" t="s">
        <v>39</v>
      </c>
      <c r="B66" s="245" t="s">
        <v>77</v>
      </c>
      <c r="C66" s="735"/>
      <c r="D66" s="257"/>
      <c r="E66" s="247">
        <v>3636.1</v>
      </c>
      <c r="F66" s="258"/>
      <c r="G66" s="259"/>
      <c r="H66" s="257"/>
      <c r="I66" s="234">
        <f t="shared" si="2"/>
        <v>3636.1</v>
      </c>
      <c r="J66" s="258"/>
      <c r="K66" s="260"/>
      <c r="L66" s="321"/>
      <c r="M66" s="252">
        <v>716.79253000000006</v>
      </c>
      <c r="N66" s="322"/>
      <c r="O66" s="262"/>
      <c r="P66" s="263"/>
      <c r="Q66" s="242"/>
    </row>
    <row r="67" spans="1:18" s="268" customFormat="1" ht="72.75" customHeight="1" x14ac:dyDescent="0.25">
      <c r="A67" s="244" t="s">
        <v>40</v>
      </c>
      <c r="B67" s="245" t="s">
        <v>199</v>
      </c>
      <c r="C67" s="735"/>
      <c r="D67" s="257"/>
      <c r="E67" s="247">
        <v>33.299999999999997</v>
      </c>
      <c r="F67" s="258"/>
      <c r="G67" s="259"/>
      <c r="H67" s="257"/>
      <c r="I67" s="234">
        <f t="shared" si="2"/>
        <v>33.299999999999997</v>
      </c>
      <c r="J67" s="258"/>
      <c r="K67" s="260"/>
      <c r="L67" s="321"/>
      <c r="M67" s="252">
        <v>0</v>
      </c>
      <c r="N67" s="322"/>
      <c r="O67" s="262"/>
      <c r="P67" s="263"/>
      <c r="Q67" s="242"/>
    </row>
    <row r="68" spans="1:18" s="268" customFormat="1" ht="133.5" customHeight="1" x14ac:dyDescent="0.25">
      <c r="A68" s="244" t="s">
        <v>193</v>
      </c>
      <c r="B68" s="245" t="s">
        <v>200</v>
      </c>
      <c r="C68" s="735"/>
      <c r="D68" s="257"/>
      <c r="E68" s="323">
        <v>266.7</v>
      </c>
      <c r="F68" s="324"/>
      <c r="G68" s="325"/>
      <c r="H68" s="326"/>
      <c r="I68" s="234">
        <f t="shared" si="2"/>
        <v>266.7</v>
      </c>
      <c r="J68" s="324"/>
      <c r="K68" s="327"/>
      <c r="L68" s="328"/>
      <c r="M68" s="252">
        <v>82</v>
      </c>
      <c r="N68" s="322"/>
      <c r="O68" s="262"/>
      <c r="P68" s="263"/>
      <c r="Q68" s="242"/>
    </row>
    <row r="69" spans="1:18" s="268" customFormat="1" ht="25.5" x14ac:dyDescent="0.25">
      <c r="A69" s="244" t="s">
        <v>194</v>
      </c>
      <c r="B69" s="245" t="s">
        <v>80</v>
      </c>
      <c r="C69" s="735"/>
      <c r="D69" s="257"/>
      <c r="E69" s="247">
        <v>138811</v>
      </c>
      <c r="F69" s="258"/>
      <c r="G69" s="259"/>
      <c r="H69" s="257"/>
      <c r="I69" s="234">
        <f t="shared" si="2"/>
        <v>138811</v>
      </c>
      <c r="J69" s="258"/>
      <c r="K69" s="260"/>
      <c r="L69" s="321"/>
      <c r="M69" s="252">
        <v>56993.478999999999</v>
      </c>
      <c r="N69" s="322"/>
      <c r="O69" s="262"/>
      <c r="P69" s="263"/>
      <c r="Q69" s="242"/>
    </row>
    <row r="70" spans="1:18" ht="127.5" customHeight="1" x14ac:dyDescent="0.25">
      <c r="A70" s="84" t="s">
        <v>259</v>
      </c>
      <c r="B70" s="245" t="s">
        <v>81</v>
      </c>
      <c r="C70" s="733" t="s">
        <v>146</v>
      </c>
      <c r="D70" s="85"/>
      <c r="E70" s="78">
        <v>527.1</v>
      </c>
      <c r="F70" s="98"/>
      <c r="G70" s="99"/>
      <c r="H70" s="85"/>
      <c r="I70" s="234">
        <f t="shared" si="2"/>
        <v>527.1</v>
      </c>
      <c r="J70" s="98"/>
      <c r="K70" s="170"/>
      <c r="L70" s="100"/>
      <c r="M70" s="74">
        <v>157.26232999999999</v>
      </c>
      <c r="N70" s="116"/>
      <c r="O70" s="101"/>
      <c r="P70" s="102"/>
      <c r="Q70" s="97"/>
    </row>
    <row r="71" spans="1:18" s="268" customFormat="1" ht="141" customHeight="1" x14ac:dyDescent="0.25">
      <c r="A71" s="244" t="s">
        <v>135</v>
      </c>
      <c r="B71" s="245" t="s">
        <v>82</v>
      </c>
      <c r="C71" s="733"/>
      <c r="D71" s="257"/>
      <c r="E71" s="323">
        <v>5423</v>
      </c>
      <c r="F71" s="324"/>
      <c r="G71" s="325"/>
      <c r="H71" s="326"/>
      <c r="I71" s="234">
        <f t="shared" si="2"/>
        <v>5423</v>
      </c>
      <c r="J71" s="324"/>
      <c r="K71" s="327"/>
      <c r="L71" s="328"/>
      <c r="M71" s="329">
        <v>1104.7384999999999</v>
      </c>
      <c r="N71" s="322"/>
      <c r="O71" s="262"/>
      <c r="P71" s="263"/>
      <c r="Q71" s="242"/>
    </row>
    <row r="72" spans="1:18" s="268" customFormat="1" ht="38.25" x14ac:dyDescent="0.25">
      <c r="A72" s="244" t="s">
        <v>139</v>
      </c>
      <c r="B72" s="245" t="s">
        <v>83</v>
      </c>
      <c r="C72" s="733"/>
      <c r="D72" s="330"/>
      <c r="E72" s="331">
        <v>253.8</v>
      </c>
      <c r="F72" s="332"/>
      <c r="G72" s="333"/>
      <c r="H72" s="330"/>
      <c r="I72" s="234">
        <f t="shared" si="2"/>
        <v>253.8</v>
      </c>
      <c r="J72" s="332"/>
      <c r="K72" s="334"/>
      <c r="L72" s="330"/>
      <c r="M72" s="331">
        <v>0</v>
      </c>
      <c r="N72" s="335"/>
      <c r="O72" s="336"/>
      <c r="P72" s="337"/>
      <c r="Q72" s="242"/>
    </row>
    <row r="73" spans="1:18" s="268" customFormat="1" ht="40.5" customHeight="1" x14ac:dyDescent="0.25">
      <c r="A73" s="244" t="s">
        <v>175</v>
      </c>
      <c r="B73" s="245" t="s">
        <v>201</v>
      </c>
      <c r="C73" s="733"/>
      <c r="D73" s="257">
        <v>295705.3</v>
      </c>
      <c r="E73" s="247">
        <v>281538.5</v>
      </c>
      <c r="F73" s="258"/>
      <c r="G73" s="259"/>
      <c r="H73" s="257">
        <f>D73</f>
        <v>295705.3</v>
      </c>
      <c r="I73" s="234">
        <f t="shared" si="2"/>
        <v>281538.5</v>
      </c>
      <c r="J73" s="258"/>
      <c r="K73" s="260"/>
      <c r="L73" s="257">
        <v>77302.551529999997</v>
      </c>
      <c r="M73" s="252">
        <v>73506.550040000002</v>
      </c>
      <c r="N73" s="322"/>
      <c r="O73" s="262"/>
      <c r="P73" s="263"/>
      <c r="Q73" s="242"/>
    </row>
    <row r="74" spans="1:18" s="268" customFormat="1" ht="76.5" customHeight="1" x14ac:dyDescent="0.25">
      <c r="A74" s="244" t="s">
        <v>272</v>
      </c>
      <c r="B74" s="245" t="s">
        <v>202</v>
      </c>
      <c r="C74" s="733"/>
      <c r="D74" s="257"/>
      <c r="E74" s="247">
        <v>114.9</v>
      </c>
      <c r="F74" s="282"/>
      <c r="G74" s="283"/>
      <c r="H74" s="257"/>
      <c r="I74" s="234">
        <f t="shared" si="2"/>
        <v>114.9</v>
      </c>
      <c r="J74" s="282"/>
      <c r="K74" s="284"/>
      <c r="L74" s="257"/>
      <c r="M74" s="252">
        <v>47.108319999999999</v>
      </c>
      <c r="N74" s="338"/>
      <c r="O74" s="286"/>
      <c r="P74" s="289"/>
      <c r="Q74" s="242"/>
    </row>
    <row r="75" spans="1:18" s="268" customFormat="1" ht="67.5" customHeight="1" x14ac:dyDescent="0.25">
      <c r="A75" s="244" t="s">
        <v>273</v>
      </c>
      <c r="B75" s="245" t="s">
        <v>84</v>
      </c>
      <c r="C75" s="733"/>
      <c r="D75" s="257"/>
      <c r="E75" s="247">
        <v>357697.6</v>
      </c>
      <c r="F75" s="282"/>
      <c r="G75" s="283"/>
      <c r="H75" s="257"/>
      <c r="I75" s="234">
        <f t="shared" si="2"/>
        <v>357697.6</v>
      </c>
      <c r="J75" s="282"/>
      <c r="K75" s="284"/>
      <c r="L75" s="257"/>
      <c r="M75" s="252">
        <v>32131.618999999999</v>
      </c>
      <c r="N75" s="338"/>
      <c r="O75" s="286"/>
      <c r="P75" s="289"/>
      <c r="Q75" s="242"/>
    </row>
    <row r="76" spans="1:18" s="268" customFormat="1" ht="63.75" x14ac:dyDescent="0.25">
      <c r="A76" s="244" t="s">
        <v>274</v>
      </c>
      <c r="B76" s="245" t="s">
        <v>85</v>
      </c>
      <c r="C76" s="733"/>
      <c r="D76" s="257"/>
      <c r="E76" s="247">
        <v>2369.4</v>
      </c>
      <c r="F76" s="282"/>
      <c r="G76" s="283"/>
      <c r="H76" s="257"/>
      <c r="I76" s="234">
        <f t="shared" si="2"/>
        <v>2369.4</v>
      </c>
      <c r="J76" s="282"/>
      <c r="K76" s="284"/>
      <c r="L76" s="257"/>
      <c r="M76" s="252">
        <v>597.66057000000001</v>
      </c>
      <c r="N76" s="338"/>
      <c r="O76" s="286"/>
      <c r="P76" s="289"/>
      <c r="Q76" s="242"/>
    </row>
    <row r="77" spans="1:18" s="268" customFormat="1" ht="81" customHeight="1" x14ac:dyDescent="0.25">
      <c r="A77" s="244" t="s">
        <v>275</v>
      </c>
      <c r="B77" s="245" t="s">
        <v>203</v>
      </c>
      <c r="C77" s="733"/>
      <c r="D77" s="257"/>
      <c r="E77" s="247">
        <v>1749.2</v>
      </c>
      <c r="F77" s="282"/>
      <c r="G77" s="283"/>
      <c r="H77" s="285"/>
      <c r="I77" s="234">
        <f t="shared" si="2"/>
        <v>1749.2</v>
      </c>
      <c r="J77" s="339"/>
      <c r="K77" s="340"/>
      <c r="L77" s="285"/>
      <c r="M77" s="252">
        <v>303.21699999999998</v>
      </c>
      <c r="N77" s="338"/>
      <c r="O77" s="286"/>
      <c r="P77" s="287"/>
      <c r="Q77" s="245"/>
      <c r="R77" s="245"/>
    </row>
    <row r="78" spans="1:18" s="268" customFormat="1" ht="101.25" customHeight="1" x14ac:dyDescent="0.25">
      <c r="A78" s="244" t="s">
        <v>276</v>
      </c>
      <c r="B78" s="245" t="s">
        <v>86</v>
      </c>
      <c r="C78" s="733"/>
      <c r="D78" s="257">
        <v>9156.7000000000007</v>
      </c>
      <c r="E78" s="247"/>
      <c r="F78" s="282"/>
      <c r="G78" s="283"/>
      <c r="H78" s="285">
        <f t="shared" ref="H78:H82" si="3">D78</f>
        <v>9156.7000000000007</v>
      </c>
      <c r="I78" s="234">
        <f t="shared" si="2"/>
        <v>0</v>
      </c>
      <c r="J78" s="282"/>
      <c r="K78" s="284"/>
      <c r="L78" s="257">
        <v>1142.9019000000001</v>
      </c>
      <c r="M78" s="252"/>
      <c r="N78" s="338"/>
      <c r="O78" s="286"/>
      <c r="P78" s="289"/>
      <c r="Q78" s="242"/>
    </row>
    <row r="79" spans="1:18" s="268" customFormat="1" ht="95.25" customHeight="1" x14ac:dyDescent="0.25">
      <c r="A79" s="244" t="s">
        <v>277</v>
      </c>
      <c r="B79" s="245" t="s">
        <v>87</v>
      </c>
      <c r="C79" s="733"/>
      <c r="D79" s="257">
        <v>437451.6</v>
      </c>
      <c r="E79" s="247"/>
      <c r="F79" s="282"/>
      <c r="G79" s="283"/>
      <c r="H79" s="285">
        <f t="shared" si="3"/>
        <v>437451.6</v>
      </c>
      <c r="I79" s="234">
        <f t="shared" si="2"/>
        <v>0</v>
      </c>
      <c r="J79" s="282"/>
      <c r="K79" s="284"/>
      <c r="L79" s="257">
        <v>108336.03227</v>
      </c>
      <c r="M79" s="252"/>
      <c r="N79" s="338"/>
      <c r="O79" s="286"/>
      <c r="P79" s="289"/>
      <c r="Q79" s="242"/>
    </row>
    <row r="80" spans="1:18" s="268" customFormat="1" ht="83.25" customHeight="1" x14ac:dyDescent="0.25">
      <c r="A80" s="244" t="s">
        <v>278</v>
      </c>
      <c r="B80" s="245" t="s">
        <v>88</v>
      </c>
      <c r="C80" s="733" t="s">
        <v>146</v>
      </c>
      <c r="D80" s="257">
        <v>2.7</v>
      </c>
      <c r="E80" s="247"/>
      <c r="F80" s="282"/>
      <c r="G80" s="283"/>
      <c r="H80" s="285">
        <f t="shared" si="3"/>
        <v>2.7</v>
      </c>
      <c r="I80" s="234">
        <f t="shared" si="2"/>
        <v>0</v>
      </c>
      <c r="J80" s="282"/>
      <c r="K80" s="284"/>
      <c r="L80" s="257">
        <v>0</v>
      </c>
      <c r="M80" s="252"/>
      <c r="N80" s="338"/>
      <c r="O80" s="286"/>
      <c r="P80" s="341"/>
      <c r="Q80" s="242"/>
    </row>
    <row r="81" spans="1:20" s="268" customFormat="1" ht="110.25" customHeight="1" x14ac:dyDescent="0.25">
      <c r="A81" s="244" t="s">
        <v>279</v>
      </c>
      <c r="B81" s="245" t="s">
        <v>89</v>
      </c>
      <c r="C81" s="733"/>
      <c r="D81" s="257">
        <v>0.6</v>
      </c>
      <c r="E81" s="247"/>
      <c r="F81" s="282"/>
      <c r="G81" s="283"/>
      <c r="H81" s="285">
        <f t="shared" si="3"/>
        <v>0.6</v>
      </c>
      <c r="I81" s="234">
        <f t="shared" si="2"/>
        <v>0</v>
      </c>
      <c r="J81" s="282"/>
      <c r="K81" s="284"/>
      <c r="L81" s="285">
        <v>0</v>
      </c>
      <c r="M81" s="342"/>
      <c r="N81" s="338"/>
      <c r="O81" s="286"/>
      <c r="P81" s="287"/>
      <c r="Q81" s="242"/>
    </row>
    <row r="82" spans="1:20" s="268" customFormat="1" ht="88.5" customHeight="1" x14ac:dyDescent="0.25">
      <c r="A82" s="244" t="s">
        <v>280</v>
      </c>
      <c r="B82" s="245" t="s">
        <v>90</v>
      </c>
      <c r="C82" s="733"/>
      <c r="D82" s="257">
        <v>50543.199999999997</v>
      </c>
      <c r="E82" s="247"/>
      <c r="F82" s="282"/>
      <c r="G82" s="283"/>
      <c r="H82" s="285">
        <f t="shared" si="3"/>
        <v>50543.199999999997</v>
      </c>
      <c r="I82" s="234">
        <f t="shared" si="2"/>
        <v>0</v>
      </c>
      <c r="J82" s="282"/>
      <c r="K82" s="284"/>
      <c r="L82" s="285">
        <v>10721.02413</v>
      </c>
      <c r="M82" s="342"/>
      <c r="N82" s="338"/>
      <c r="O82" s="286"/>
      <c r="P82" s="287"/>
      <c r="Q82" s="242"/>
    </row>
    <row r="83" spans="1:20" s="268" customFormat="1" ht="70.5" customHeight="1" x14ac:dyDescent="0.25">
      <c r="A83" s="244" t="s">
        <v>281</v>
      </c>
      <c r="B83" s="245" t="s">
        <v>91</v>
      </c>
      <c r="C83" s="733"/>
      <c r="D83" s="257">
        <v>7061.7</v>
      </c>
      <c r="E83" s="247"/>
      <c r="F83" s="282"/>
      <c r="G83" s="283"/>
      <c r="H83" s="285">
        <f>D83</f>
        <v>7061.7</v>
      </c>
      <c r="I83" s="234">
        <f t="shared" si="2"/>
        <v>0</v>
      </c>
      <c r="J83" s="282"/>
      <c r="K83" s="284"/>
      <c r="L83" s="285">
        <v>2400.2793999999999</v>
      </c>
      <c r="M83" s="342"/>
      <c r="N83" s="338"/>
      <c r="O83" s="286"/>
      <c r="P83" s="287"/>
      <c r="Q83" s="242"/>
    </row>
    <row r="84" spans="1:20" s="268" customFormat="1" ht="88.5" customHeight="1" x14ac:dyDescent="0.25">
      <c r="A84" s="244" t="s">
        <v>283</v>
      </c>
      <c r="B84" s="245" t="s">
        <v>92</v>
      </c>
      <c r="C84" s="733"/>
      <c r="D84" s="257">
        <v>105.4</v>
      </c>
      <c r="E84" s="247"/>
      <c r="F84" s="282"/>
      <c r="G84" s="283"/>
      <c r="H84" s="285">
        <f>D84</f>
        <v>105.4</v>
      </c>
      <c r="I84" s="234">
        <f t="shared" si="2"/>
        <v>0</v>
      </c>
      <c r="J84" s="282"/>
      <c r="K84" s="284"/>
      <c r="L84" s="257">
        <v>0</v>
      </c>
      <c r="M84" s="342"/>
      <c r="N84" s="338"/>
      <c r="O84" s="286"/>
      <c r="P84" s="287"/>
      <c r="Q84" s="242"/>
    </row>
    <row r="85" spans="1:20" s="268" customFormat="1" ht="228.75" customHeight="1" x14ac:dyDescent="0.25">
      <c r="A85" s="244" t="s">
        <v>284</v>
      </c>
      <c r="B85" s="419" t="s">
        <v>198</v>
      </c>
      <c r="C85" s="733"/>
      <c r="D85" s="257"/>
      <c r="E85" s="247">
        <v>9647.2000000000007</v>
      </c>
      <c r="F85" s="282"/>
      <c r="G85" s="283"/>
      <c r="H85" s="257"/>
      <c r="I85" s="234">
        <f t="shared" si="2"/>
        <v>9647.2000000000007</v>
      </c>
      <c r="J85" s="282"/>
      <c r="K85" s="284"/>
      <c r="L85" s="285"/>
      <c r="M85" s="342">
        <v>3648.5819999999999</v>
      </c>
      <c r="N85" s="338"/>
      <c r="O85" s="286"/>
      <c r="P85" s="287"/>
      <c r="Q85" s="242"/>
    </row>
    <row r="86" spans="1:20" s="268" customFormat="1" ht="86.25" customHeight="1" x14ac:dyDescent="0.25">
      <c r="A86" s="244" t="s">
        <v>285</v>
      </c>
      <c r="B86" s="419" t="s">
        <v>78</v>
      </c>
      <c r="C86" s="733"/>
      <c r="D86" s="257"/>
      <c r="E86" s="247">
        <v>544644</v>
      </c>
      <c r="F86" s="282"/>
      <c r="G86" s="283"/>
      <c r="H86" s="257"/>
      <c r="I86" s="234">
        <f t="shared" si="2"/>
        <v>544644</v>
      </c>
      <c r="J86" s="282"/>
      <c r="K86" s="284"/>
      <c r="L86" s="257"/>
      <c r="M86" s="252">
        <v>154624.19500000001</v>
      </c>
      <c r="N86" s="338"/>
      <c r="O86" s="286"/>
      <c r="P86" s="341"/>
      <c r="Q86" s="242"/>
    </row>
    <row r="87" spans="1:20" s="268" customFormat="1" ht="54" customHeight="1" thickBot="1" x14ac:dyDescent="0.3">
      <c r="A87" s="244" t="s">
        <v>286</v>
      </c>
      <c r="B87" s="245" t="s">
        <v>79</v>
      </c>
      <c r="C87" s="733"/>
      <c r="D87" s="257"/>
      <c r="E87" s="247">
        <v>12637.5</v>
      </c>
      <c r="F87" s="282"/>
      <c r="G87" s="283"/>
      <c r="H87" s="257"/>
      <c r="I87" s="234">
        <f t="shared" si="2"/>
        <v>12637.5</v>
      </c>
      <c r="J87" s="282"/>
      <c r="K87" s="284"/>
      <c r="L87" s="285"/>
      <c r="M87" s="342">
        <v>4451.6170000000002</v>
      </c>
      <c r="N87" s="338"/>
      <c r="O87" s="286"/>
      <c r="P87" s="287"/>
      <c r="Q87" s="242"/>
    </row>
    <row r="88" spans="1:20" s="114" customFormat="1" ht="15.75" thickBot="1" x14ac:dyDescent="0.3">
      <c r="A88" s="122"/>
      <c r="B88" s="123" t="s">
        <v>14</v>
      </c>
      <c r="C88" s="124"/>
      <c r="D88" s="181">
        <f>D62</f>
        <v>800027.19999999984</v>
      </c>
      <c r="E88" s="181">
        <f>E62</f>
        <v>1531623.9</v>
      </c>
      <c r="F88" s="125"/>
      <c r="G88" s="126"/>
      <c r="H88" s="181">
        <f>H62</f>
        <v>800027.19999999984</v>
      </c>
      <c r="I88" s="181">
        <f>I62</f>
        <v>1531623.9</v>
      </c>
      <c r="J88" s="125"/>
      <c r="K88" s="127"/>
      <c r="L88" s="181">
        <f>L62</f>
        <v>199902.78922999999</v>
      </c>
      <c r="M88" s="181">
        <f>M62</f>
        <v>387954.51309000008</v>
      </c>
      <c r="N88" s="128"/>
      <c r="O88" s="129"/>
      <c r="P88" s="130"/>
      <c r="Q88" s="97"/>
      <c r="R88" s="131"/>
      <c r="S88" s="162"/>
      <c r="T88" s="115"/>
    </row>
    <row r="89" spans="1:20" ht="19.5" thickBot="1" x14ac:dyDescent="0.3">
      <c r="A89" s="725" t="s">
        <v>20</v>
      </c>
      <c r="B89" s="726"/>
      <c r="C89" s="726"/>
      <c r="D89" s="726"/>
      <c r="E89" s="726"/>
      <c r="F89" s="726"/>
      <c r="G89" s="726"/>
      <c r="H89" s="726"/>
      <c r="I89" s="726"/>
      <c r="J89" s="726"/>
      <c r="K89" s="726"/>
      <c r="L89" s="726"/>
      <c r="M89" s="726"/>
      <c r="N89" s="726"/>
      <c r="O89" s="726"/>
      <c r="P89" s="727"/>
      <c r="Q89" s="97"/>
    </row>
    <row r="90" spans="1:20" ht="123.75" customHeight="1" x14ac:dyDescent="0.25">
      <c r="A90" s="429" t="s">
        <v>270</v>
      </c>
      <c r="B90" s="426" t="s">
        <v>311</v>
      </c>
      <c r="C90" s="433" t="s">
        <v>312</v>
      </c>
      <c r="D90" s="431">
        <f>D91+D105+D107+D114</f>
        <v>0</v>
      </c>
      <c r="E90" s="427">
        <f>E91+E105+E107+E114</f>
        <v>31910</v>
      </c>
      <c r="F90" s="430"/>
      <c r="G90" s="429"/>
      <c r="H90" s="431">
        <f>H91+H105+H107+H114</f>
        <v>0</v>
      </c>
      <c r="I90" s="427">
        <f>I91+I105+I107+I114</f>
        <v>31910</v>
      </c>
      <c r="J90" s="430"/>
      <c r="K90" s="429"/>
      <c r="L90" s="431">
        <f>L91+L105+L107+L114</f>
        <v>0</v>
      </c>
      <c r="M90" s="427">
        <f>M91+M105+M107+M114</f>
        <v>70</v>
      </c>
      <c r="N90" s="430"/>
      <c r="O90" s="429"/>
      <c r="P90" s="432"/>
      <c r="Q90" s="97"/>
    </row>
    <row r="91" spans="1:20" ht="38.25" customHeight="1" x14ac:dyDescent="0.25">
      <c r="A91" s="182" t="s">
        <v>36</v>
      </c>
      <c r="B91" s="183" t="s">
        <v>95</v>
      </c>
      <c r="C91" s="502"/>
      <c r="D91" s="184">
        <f>D92+D93+D104</f>
        <v>0</v>
      </c>
      <c r="E91" s="184">
        <f>E92+E93+E104</f>
        <v>25900</v>
      </c>
      <c r="F91" s="185"/>
      <c r="G91" s="186"/>
      <c r="H91" s="184">
        <f t="shared" ref="H91:I91" si="4">H92+H93+H104</f>
        <v>0</v>
      </c>
      <c r="I91" s="184">
        <f t="shared" si="4"/>
        <v>25900</v>
      </c>
      <c r="J91" s="187"/>
      <c r="K91" s="441"/>
      <c r="L91" s="439">
        <f>L93+L104</f>
        <v>0</v>
      </c>
      <c r="M91" s="184">
        <f>M93+M104</f>
        <v>0</v>
      </c>
      <c r="N91" s="185"/>
      <c r="O91" s="186"/>
      <c r="P91" s="166"/>
      <c r="Q91" s="97"/>
    </row>
    <row r="92" spans="1:20" ht="117" customHeight="1" x14ac:dyDescent="0.25">
      <c r="A92" s="749" t="s">
        <v>313</v>
      </c>
      <c r="B92" s="742" t="s">
        <v>314</v>
      </c>
      <c r="C92" s="211" t="s">
        <v>137</v>
      </c>
      <c r="D92" s="439"/>
      <c r="E92" s="169">
        <v>14200</v>
      </c>
      <c r="F92" s="81"/>
      <c r="G92" s="106"/>
      <c r="H92" s="169"/>
      <c r="I92" s="169">
        <v>14200</v>
      </c>
      <c r="J92" s="187"/>
      <c r="K92" s="441"/>
      <c r="L92" s="439"/>
      <c r="M92" s="184"/>
      <c r="N92" s="185"/>
      <c r="O92" s="186"/>
      <c r="P92" s="166"/>
      <c r="Q92" s="97"/>
    </row>
    <row r="93" spans="1:20" ht="114" customHeight="1" x14ac:dyDescent="0.25">
      <c r="A93" s="750"/>
      <c r="B93" s="743"/>
      <c r="C93" s="748" t="s">
        <v>282</v>
      </c>
      <c r="D93" s="440"/>
      <c r="E93" s="78">
        <v>1000</v>
      </c>
      <c r="F93" s="82"/>
      <c r="G93" s="86"/>
      <c r="H93" s="504"/>
      <c r="I93" s="78">
        <v>1000</v>
      </c>
      <c r="J93" s="191"/>
      <c r="K93" s="441"/>
      <c r="L93" s="440"/>
      <c r="M93" s="75">
        <v>0</v>
      </c>
      <c r="N93" s="76"/>
      <c r="O93" s="190"/>
      <c r="P93" s="192"/>
      <c r="Q93" s="97"/>
    </row>
    <row r="94" spans="1:20" ht="63.75" hidden="1" customHeight="1" x14ac:dyDescent="0.25">
      <c r="A94" s="193" t="s">
        <v>210</v>
      </c>
      <c r="B94" s="133" t="s">
        <v>97</v>
      </c>
      <c r="C94" s="748"/>
      <c r="D94" s="503"/>
      <c r="E94" s="78"/>
      <c r="F94" s="82"/>
      <c r="G94" s="86"/>
      <c r="H94" s="85"/>
      <c r="I94" s="78"/>
      <c r="J94" s="180"/>
      <c r="K94" s="194"/>
      <c r="L94" s="85"/>
      <c r="M94" s="74"/>
      <c r="N94" s="82"/>
      <c r="O94" s="86"/>
      <c r="P94" s="171"/>
      <c r="Q94" s="97"/>
    </row>
    <row r="95" spans="1:20" ht="63.75" hidden="1" customHeight="1" x14ac:dyDescent="0.25">
      <c r="A95" s="134" t="s">
        <v>211</v>
      </c>
      <c r="B95" s="133" t="s">
        <v>98</v>
      </c>
      <c r="C95" s="748"/>
      <c r="D95" s="503"/>
      <c r="E95" s="78"/>
      <c r="F95" s="98"/>
      <c r="G95" s="99"/>
      <c r="H95" s="85"/>
      <c r="I95" s="78"/>
      <c r="J95" s="116"/>
      <c r="K95" s="135"/>
      <c r="L95" s="100"/>
      <c r="M95" s="74"/>
      <c r="N95" s="98"/>
      <c r="O95" s="99"/>
      <c r="P95" s="102"/>
      <c r="Q95" s="97"/>
    </row>
    <row r="96" spans="1:20" ht="63.75" hidden="1" customHeight="1" x14ac:dyDescent="0.25">
      <c r="A96" s="134" t="s">
        <v>212</v>
      </c>
      <c r="B96" s="133" t="s">
        <v>99</v>
      </c>
      <c r="C96" s="748"/>
      <c r="D96" s="503"/>
      <c r="E96" s="78"/>
      <c r="F96" s="98"/>
      <c r="G96" s="99"/>
      <c r="H96" s="85"/>
      <c r="I96" s="78"/>
      <c r="J96" s="116"/>
      <c r="K96" s="135"/>
      <c r="L96" s="100"/>
      <c r="M96" s="74"/>
      <c r="N96" s="98"/>
      <c r="O96" s="99"/>
      <c r="P96" s="102"/>
      <c r="Q96" s="97"/>
    </row>
    <row r="97" spans="1:17" ht="76.5" hidden="1" customHeight="1" x14ac:dyDescent="0.25">
      <c r="A97" s="134" t="s">
        <v>213</v>
      </c>
      <c r="B97" s="133" t="s">
        <v>100</v>
      </c>
      <c r="C97" s="748"/>
      <c r="D97" s="503"/>
      <c r="E97" s="78"/>
      <c r="F97" s="98"/>
      <c r="G97" s="99"/>
      <c r="H97" s="85"/>
      <c r="I97" s="78"/>
      <c r="J97" s="116"/>
      <c r="K97" s="135"/>
      <c r="L97" s="100"/>
      <c r="M97" s="74"/>
      <c r="N97" s="98"/>
      <c r="O97" s="99"/>
      <c r="P97" s="102"/>
      <c r="Q97" s="97"/>
    </row>
    <row r="98" spans="1:17" ht="0.75" hidden="1" customHeight="1" x14ac:dyDescent="0.25">
      <c r="A98" s="134" t="s">
        <v>214</v>
      </c>
      <c r="B98" s="133" t="s">
        <v>206</v>
      </c>
      <c r="C98" s="748"/>
      <c r="D98" s="503"/>
      <c r="E98" s="78"/>
      <c r="F98" s="98"/>
      <c r="G98" s="99"/>
      <c r="H98" s="85"/>
      <c r="I98" s="78"/>
      <c r="J98" s="116"/>
      <c r="K98" s="135"/>
      <c r="L98" s="100"/>
      <c r="M98" s="74"/>
      <c r="N98" s="98"/>
      <c r="O98" s="99"/>
      <c r="P98" s="102"/>
      <c r="Q98" s="97"/>
    </row>
    <row r="99" spans="1:17" ht="76.5" hidden="1" customHeight="1" x14ac:dyDescent="0.25">
      <c r="A99" s="442" t="s">
        <v>218</v>
      </c>
      <c r="B99" s="413" t="s">
        <v>104</v>
      </c>
      <c r="C99" s="163"/>
      <c r="D99" s="443"/>
      <c r="E99" s="169">
        <v>0</v>
      </c>
      <c r="F99" s="444"/>
      <c r="G99" s="445"/>
      <c r="H99" s="443"/>
      <c r="I99" s="169">
        <v>0</v>
      </c>
      <c r="J99" s="446"/>
      <c r="K99" s="447"/>
      <c r="L99" s="448"/>
      <c r="M99" s="312">
        <v>0</v>
      </c>
      <c r="N99" s="444"/>
      <c r="O99" s="445"/>
      <c r="P99" s="449"/>
      <c r="Q99" s="97"/>
    </row>
    <row r="100" spans="1:17" ht="63.75" hidden="1" customHeight="1" x14ac:dyDescent="0.25">
      <c r="A100" s="136" t="s">
        <v>219</v>
      </c>
      <c r="B100" s="132" t="s">
        <v>105</v>
      </c>
      <c r="C100" s="163"/>
      <c r="D100" s="117"/>
      <c r="E100" s="75">
        <f>E101</f>
        <v>0</v>
      </c>
      <c r="F100" s="118"/>
      <c r="G100" s="119"/>
      <c r="H100" s="117"/>
      <c r="I100" s="75">
        <f>I101</f>
        <v>0</v>
      </c>
      <c r="J100" s="120"/>
      <c r="K100" s="137"/>
      <c r="L100" s="138"/>
      <c r="M100" s="77">
        <f>M101</f>
        <v>0</v>
      </c>
      <c r="N100" s="118"/>
      <c r="O100" s="119"/>
      <c r="P100" s="121"/>
      <c r="Q100" s="97"/>
    </row>
    <row r="101" spans="1:17" ht="51" hidden="1" customHeight="1" x14ac:dyDescent="0.25">
      <c r="A101" s="136" t="s">
        <v>220</v>
      </c>
      <c r="B101" s="132" t="s">
        <v>106</v>
      </c>
      <c r="C101" s="163"/>
      <c r="D101" s="117"/>
      <c r="E101" s="75">
        <f>E102+E103</f>
        <v>0</v>
      </c>
      <c r="F101" s="118"/>
      <c r="G101" s="119"/>
      <c r="H101" s="117"/>
      <c r="I101" s="75">
        <f>I102+I103</f>
        <v>0</v>
      </c>
      <c r="J101" s="120"/>
      <c r="K101" s="137"/>
      <c r="L101" s="138"/>
      <c r="M101" s="77">
        <f>M102+M103</f>
        <v>0</v>
      </c>
      <c r="N101" s="118"/>
      <c r="O101" s="119"/>
      <c r="P101" s="121"/>
      <c r="Q101" s="97"/>
    </row>
    <row r="102" spans="1:17" ht="63.75" hidden="1" customHeight="1" x14ac:dyDescent="0.25">
      <c r="A102" s="134" t="s">
        <v>221</v>
      </c>
      <c r="B102" s="133" t="s">
        <v>98</v>
      </c>
      <c r="C102" s="163"/>
      <c r="D102" s="85"/>
      <c r="E102" s="78"/>
      <c r="F102" s="98"/>
      <c r="G102" s="99"/>
      <c r="H102" s="85"/>
      <c r="I102" s="78"/>
      <c r="J102" s="116"/>
      <c r="K102" s="135"/>
      <c r="L102" s="100"/>
      <c r="M102" s="74"/>
      <c r="N102" s="98"/>
      <c r="O102" s="99"/>
      <c r="P102" s="102"/>
      <c r="Q102" s="97"/>
    </row>
    <row r="103" spans="1:17" ht="76.5" hidden="1" customHeight="1" x14ac:dyDescent="0.25">
      <c r="A103" s="134" t="s">
        <v>222</v>
      </c>
      <c r="B103" s="133" t="s">
        <v>107</v>
      </c>
      <c r="C103" s="163"/>
      <c r="D103" s="85"/>
      <c r="E103" s="78"/>
      <c r="F103" s="98"/>
      <c r="G103" s="99"/>
      <c r="H103" s="85"/>
      <c r="I103" s="78"/>
      <c r="J103" s="116"/>
      <c r="K103" s="135"/>
      <c r="L103" s="100"/>
      <c r="M103" s="74"/>
      <c r="N103" s="98"/>
      <c r="O103" s="99"/>
      <c r="P103" s="102"/>
      <c r="Q103" s="97"/>
    </row>
    <row r="104" spans="1:17" ht="167.25" customHeight="1" x14ac:dyDescent="0.25">
      <c r="A104" s="193" t="s">
        <v>315</v>
      </c>
      <c r="B104" s="419" t="s">
        <v>316</v>
      </c>
      <c r="C104" s="163"/>
      <c r="D104" s="85"/>
      <c r="E104" s="78">
        <v>10700</v>
      </c>
      <c r="F104" s="98"/>
      <c r="G104" s="99"/>
      <c r="H104" s="85"/>
      <c r="I104" s="78">
        <v>10700</v>
      </c>
      <c r="J104" s="116"/>
      <c r="K104" s="135"/>
      <c r="L104" s="100"/>
      <c r="M104" s="74"/>
      <c r="N104" s="98"/>
      <c r="O104" s="99"/>
      <c r="P104" s="102"/>
      <c r="Q104" s="97"/>
    </row>
    <row r="105" spans="1:17" ht="98.25" customHeight="1" x14ac:dyDescent="0.25">
      <c r="A105" s="188" t="s">
        <v>37</v>
      </c>
      <c r="B105" s="434" t="s">
        <v>105</v>
      </c>
      <c r="C105" s="163"/>
      <c r="D105" s="85">
        <f>D106</f>
        <v>0</v>
      </c>
      <c r="E105" s="85">
        <f>E106</f>
        <v>800</v>
      </c>
      <c r="F105" s="98"/>
      <c r="G105" s="99"/>
      <c r="H105" s="85">
        <f>H106</f>
        <v>0</v>
      </c>
      <c r="I105" s="85">
        <f>I106</f>
        <v>800</v>
      </c>
      <c r="J105" s="116"/>
      <c r="K105" s="135"/>
      <c r="L105" s="85">
        <f>L106</f>
        <v>0</v>
      </c>
      <c r="M105" s="85">
        <f>M106</f>
        <v>0</v>
      </c>
      <c r="N105" s="98"/>
      <c r="O105" s="99"/>
      <c r="P105" s="102"/>
      <c r="Q105" s="97"/>
    </row>
    <row r="106" spans="1:17" ht="76.5" customHeight="1" x14ac:dyDescent="0.25">
      <c r="A106" s="193" t="s">
        <v>317</v>
      </c>
      <c r="B106" s="435" t="s">
        <v>106</v>
      </c>
      <c r="C106" s="163"/>
      <c r="D106" s="85"/>
      <c r="E106" s="78">
        <v>800</v>
      </c>
      <c r="F106" s="98"/>
      <c r="G106" s="99"/>
      <c r="H106" s="85"/>
      <c r="I106" s="78">
        <v>800</v>
      </c>
      <c r="J106" s="116"/>
      <c r="K106" s="135"/>
      <c r="L106" s="100"/>
      <c r="M106" s="74">
        <v>0</v>
      </c>
      <c r="N106" s="98"/>
      <c r="O106" s="99"/>
      <c r="P106" s="102"/>
      <c r="Q106" s="97"/>
    </row>
    <row r="107" spans="1:17" ht="57.75" customHeight="1" x14ac:dyDescent="0.25">
      <c r="A107" s="436" t="s">
        <v>38</v>
      </c>
      <c r="B107" s="132" t="s">
        <v>108</v>
      </c>
      <c r="C107" s="729" t="s">
        <v>146</v>
      </c>
      <c r="D107" s="75">
        <f>D108+D109</f>
        <v>0</v>
      </c>
      <c r="E107" s="75">
        <f>E108+E109</f>
        <v>710</v>
      </c>
      <c r="F107" s="118"/>
      <c r="G107" s="119"/>
      <c r="H107" s="75">
        <f>H108+H109</f>
        <v>0</v>
      </c>
      <c r="I107" s="75">
        <f>I108+I109</f>
        <v>710</v>
      </c>
      <c r="J107" s="139"/>
      <c r="K107" s="140"/>
      <c r="L107" s="75">
        <f>L108+L109</f>
        <v>0</v>
      </c>
      <c r="M107" s="75">
        <f>M108+M109</f>
        <v>70</v>
      </c>
      <c r="N107" s="118"/>
      <c r="O107" s="119"/>
      <c r="P107" s="121"/>
      <c r="Q107" s="97"/>
    </row>
    <row r="108" spans="1:17" ht="76.5" x14ac:dyDescent="0.25">
      <c r="A108" s="437" t="s">
        <v>93</v>
      </c>
      <c r="B108" s="133" t="s">
        <v>109</v>
      </c>
      <c r="C108" s="729"/>
      <c r="D108" s="85"/>
      <c r="E108" s="78">
        <v>100</v>
      </c>
      <c r="F108" s="98"/>
      <c r="G108" s="99"/>
      <c r="H108" s="85"/>
      <c r="I108" s="78">
        <f>E108</f>
        <v>100</v>
      </c>
      <c r="J108" s="141"/>
      <c r="K108" s="142"/>
      <c r="L108" s="100"/>
      <c r="M108" s="342"/>
      <c r="N108" s="98"/>
      <c r="O108" s="99"/>
      <c r="P108" s="102"/>
      <c r="Q108" s="97"/>
    </row>
    <row r="109" spans="1:17" ht="159.75" customHeight="1" x14ac:dyDescent="0.25">
      <c r="A109" s="193" t="s">
        <v>94</v>
      </c>
      <c r="B109" s="133" t="s">
        <v>110</v>
      </c>
      <c r="C109" s="729"/>
      <c r="D109" s="75">
        <f>D110+D111+D112+D113</f>
        <v>0</v>
      </c>
      <c r="E109" s="75">
        <f>E110+E111+E112+E113</f>
        <v>610</v>
      </c>
      <c r="F109" s="118"/>
      <c r="G109" s="119"/>
      <c r="H109" s="75">
        <f>H110+H111+H112+H113</f>
        <v>0</v>
      </c>
      <c r="I109" s="78">
        <f t="shared" ref="I109:I113" si="5">E109</f>
        <v>610</v>
      </c>
      <c r="J109" s="139"/>
      <c r="K109" s="140"/>
      <c r="L109" s="75">
        <f>L110+L111+L112+L113</f>
        <v>0</v>
      </c>
      <c r="M109" s="75">
        <f>M110+M111+M112+M113</f>
        <v>70</v>
      </c>
      <c r="N109" s="118"/>
      <c r="O109" s="119"/>
      <c r="P109" s="121"/>
      <c r="Q109" s="97"/>
    </row>
    <row r="110" spans="1:17" ht="127.5" x14ac:dyDescent="0.25">
      <c r="A110" s="438" t="s">
        <v>318</v>
      </c>
      <c r="B110" s="133" t="s">
        <v>111</v>
      </c>
      <c r="C110" s="163"/>
      <c r="D110" s="85"/>
      <c r="E110" s="78">
        <v>100</v>
      </c>
      <c r="F110" s="98"/>
      <c r="G110" s="99"/>
      <c r="H110" s="85"/>
      <c r="I110" s="78">
        <f t="shared" si="5"/>
        <v>100</v>
      </c>
      <c r="J110" s="143"/>
      <c r="K110" s="144"/>
      <c r="L110" s="145"/>
      <c r="M110" s="78"/>
      <c r="N110" s="98"/>
      <c r="O110" s="99"/>
      <c r="P110" s="102"/>
      <c r="Q110" s="97"/>
    </row>
    <row r="111" spans="1:17" ht="70.5" customHeight="1" x14ac:dyDescent="0.25">
      <c r="A111" s="438" t="s">
        <v>319</v>
      </c>
      <c r="B111" s="133" t="s">
        <v>112</v>
      </c>
      <c r="C111" s="163"/>
      <c r="D111" s="85"/>
      <c r="E111" s="78">
        <v>160</v>
      </c>
      <c r="F111" s="98"/>
      <c r="G111" s="99"/>
      <c r="H111" s="85"/>
      <c r="I111" s="78">
        <f t="shared" si="5"/>
        <v>160</v>
      </c>
      <c r="J111" s="143"/>
      <c r="K111" s="144"/>
      <c r="L111" s="145"/>
      <c r="M111" s="78"/>
      <c r="N111" s="98"/>
      <c r="O111" s="99"/>
      <c r="P111" s="102"/>
      <c r="Q111" s="97"/>
    </row>
    <row r="112" spans="1:17" ht="51" x14ac:dyDescent="0.25">
      <c r="A112" s="438" t="s">
        <v>320</v>
      </c>
      <c r="B112" s="133" t="s">
        <v>113</v>
      </c>
      <c r="C112" s="163"/>
      <c r="D112" s="85"/>
      <c r="E112" s="78">
        <v>200</v>
      </c>
      <c r="F112" s="98"/>
      <c r="G112" s="99"/>
      <c r="H112" s="85"/>
      <c r="I112" s="78">
        <f t="shared" si="5"/>
        <v>200</v>
      </c>
      <c r="J112" s="143"/>
      <c r="K112" s="144"/>
      <c r="L112" s="145"/>
      <c r="M112" s="78"/>
      <c r="N112" s="98"/>
      <c r="O112" s="99"/>
      <c r="P112" s="102"/>
      <c r="Q112" s="97"/>
    </row>
    <row r="113" spans="1:20" ht="38.25" x14ac:dyDescent="0.25">
      <c r="A113" s="438" t="s">
        <v>321</v>
      </c>
      <c r="B113" s="133" t="s">
        <v>114</v>
      </c>
      <c r="C113" s="163"/>
      <c r="D113" s="85"/>
      <c r="E113" s="78">
        <v>150</v>
      </c>
      <c r="F113" s="98"/>
      <c r="G113" s="99"/>
      <c r="H113" s="85"/>
      <c r="I113" s="78">
        <f t="shared" si="5"/>
        <v>150</v>
      </c>
      <c r="J113" s="143"/>
      <c r="K113" s="144"/>
      <c r="L113" s="145"/>
      <c r="M113" s="78">
        <v>70</v>
      </c>
      <c r="N113" s="98"/>
      <c r="O113" s="99"/>
      <c r="P113" s="102"/>
      <c r="Q113" s="97"/>
    </row>
    <row r="114" spans="1:20" x14ac:dyDescent="0.25">
      <c r="A114" s="136" t="s">
        <v>39</v>
      </c>
      <c r="B114" s="132" t="s">
        <v>21</v>
      </c>
      <c r="C114" s="163"/>
      <c r="D114" s="189">
        <f>D115</f>
        <v>0</v>
      </c>
      <c r="E114" s="75">
        <f>E115</f>
        <v>4500</v>
      </c>
      <c r="F114" s="118"/>
      <c r="G114" s="119"/>
      <c r="H114" s="75">
        <f>H115</f>
        <v>0</v>
      </c>
      <c r="I114" s="75">
        <f>I115</f>
        <v>4500</v>
      </c>
      <c r="J114" s="139"/>
      <c r="K114" s="140"/>
      <c r="L114" s="221">
        <f>L115</f>
        <v>0</v>
      </c>
      <c r="M114" s="221">
        <f>M115</f>
        <v>0</v>
      </c>
      <c r="N114" s="118"/>
      <c r="O114" s="119"/>
      <c r="P114" s="121"/>
      <c r="Q114" s="97"/>
    </row>
    <row r="115" spans="1:20" ht="26.25" thickBot="1" x14ac:dyDescent="0.3">
      <c r="A115" s="195" t="s">
        <v>322</v>
      </c>
      <c r="B115" s="196" t="s">
        <v>115</v>
      </c>
      <c r="C115" s="163"/>
      <c r="D115" s="217"/>
      <c r="E115" s="105">
        <v>4500</v>
      </c>
      <c r="F115" s="197"/>
      <c r="G115" s="198"/>
      <c r="H115" s="104"/>
      <c r="I115" s="105">
        <v>4500</v>
      </c>
      <c r="J115" s="199"/>
      <c r="K115" s="200"/>
      <c r="L115" s="201"/>
      <c r="M115" s="219"/>
      <c r="N115" s="197"/>
      <c r="O115" s="198"/>
      <c r="P115" s="146"/>
      <c r="Q115" s="97"/>
    </row>
    <row r="116" spans="1:20" s="114" customFormat="1" ht="15.75" thickBot="1" x14ac:dyDescent="0.3">
      <c r="A116" s="147"/>
      <c r="B116" s="108" t="s">
        <v>14</v>
      </c>
      <c r="C116" s="148"/>
      <c r="D116" s="164">
        <f>D90</f>
        <v>0</v>
      </c>
      <c r="E116" s="164">
        <f>E90</f>
        <v>31910</v>
      </c>
      <c r="F116" s="79"/>
      <c r="G116" s="149"/>
      <c r="H116" s="164">
        <f>H90</f>
        <v>0</v>
      </c>
      <c r="I116" s="164">
        <f>I90</f>
        <v>31910</v>
      </c>
      <c r="J116" s="150"/>
      <c r="K116" s="151"/>
      <c r="L116" s="164">
        <f>L90</f>
        <v>0</v>
      </c>
      <c r="M116" s="164">
        <f>M90</f>
        <v>70</v>
      </c>
      <c r="N116" s="110"/>
      <c r="O116" s="111"/>
      <c r="P116" s="113"/>
      <c r="Q116" s="97"/>
      <c r="S116" s="159"/>
    </row>
    <row r="117" spans="1:20" ht="19.5" thickBot="1" x14ac:dyDescent="0.35">
      <c r="A117" s="705" t="s">
        <v>323</v>
      </c>
      <c r="B117" s="706"/>
      <c r="C117" s="706"/>
      <c r="D117" s="706"/>
      <c r="E117" s="706"/>
      <c r="F117" s="706"/>
      <c r="G117" s="706"/>
      <c r="H117" s="706"/>
      <c r="I117" s="706"/>
      <c r="J117" s="706"/>
      <c r="K117" s="706"/>
      <c r="L117" s="706"/>
      <c r="M117" s="706"/>
      <c r="N117" s="706"/>
      <c r="O117" s="706"/>
      <c r="P117" s="707"/>
      <c r="Q117" s="97"/>
    </row>
    <row r="118" spans="1:20" ht="63.75" x14ac:dyDescent="0.25">
      <c r="A118" s="450" t="s">
        <v>270</v>
      </c>
      <c r="B118" s="426" t="s">
        <v>324</v>
      </c>
      <c r="C118" s="451"/>
      <c r="D118" s="452">
        <f>D119+D120+D121+D122+D123+D124</f>
        <v>199089.4</v>
      </c>
      <c r="E118" s="452">
        <f>E119+E120+E121+E122+E123+E124</f>
        <v>58005.700000000004</v>
      </c>
      <c r="F118" s="453"/>
      <c r="G118" s="451"/>
      <c r="H118" s="452">
        <f>H119+H120+H121+H122+H123+H124</f>
        <v>199089.4</v>
      </c>
      <c r="I118" s="452">
        <f>I119+I120+I121+I122+I123+I124</f>
        <v>58005.700000000004</v>
      </c>
      <c r="J118" s="453"/>
      <c r="K118" s="451"/>
      <c r="L118" s="452">
        <f>L119+L120+L121+L122+L123+L124</f>
        <v>54478.920180000001</v>
      </c>
      <c r="M118" s="452">
        <f>M119+M120+M121+M122+M123+M124</f>
        <v>2799.152</v>
      </c>
      <c r="N118" s="453"/>
      <c r="O118" s="454"/>
      <c r="P118" s="451"/>
      <c r="Q118" s="97"/>
    </row>
    <row r="119" spans="1:20" s="464" customFormat="1" ht="63.75" customHeight="1" x14ac:dyDescent="0.25">
      <c r="A119" s="465" t="s">
        <v>36</v>
      </c>
      <c r="B119" s="455" t="s">
        <v>23</v>
      </c>
      <c r="C119" s="711" t="s">
        <v>146</v>
      </c>
      <c r="D119" s="456"/>
      <c r="E119" s="456">
        <v>49201.9</v>
      </c>
      <c r="F119" s="457"/>
      <c r="G119" s="458"/>
      <c r="H119" s="459"/>
      <c r="I119" s="456">
        <f>E119</f>
        <v>49201.9</v>
      </c>
      <c r="J119" s="457"/>
      <c r="K119" s="460"/>
      <c r="L119" s="461"/>
      <c r="M119" s="462">
        <v>1874.152</v>
      </c>
      <c r="N119" s="446"/>
      <c r="O119" s="463"/>
      <c r="P119" s="178"/>
      <c r="Q119" s="97"/>
    </row>
    <row r="120" spans="1:20" ht="63.75" x14ac:dyDescent="0.35">
      <c r="A120" s="466" t="s">
        <v>37</v>
      </c>
      <c r="B120" s="270" t="s">
        <v>234</v>
      </c>
      <c r="C120" s="711"/>
      <c r="D120" s="153"/>
      <c r="E120" s="80">
        <v>3531.3</v>
      </c>
      <c r="F120" s="154"/>
      <c r="G120" s="155"/>
      <c r="H120" s="153"/>
      <c r="I120" s="456">
        <f t="shared" ref="I120:I124" si="6">E120</f>
        <v>3531.3</v>
      </c>
      <c r="J120" s="154"/>
      <c r="K120" s="156"/>
      <c r="L120" s="157"/>
      <c r="M120" s="80">
        <v>0</v>
      </c>
      <c r="N120" s="116"/>
      <c r="O120" s="101"/>
      <c r="P120" s="102"/>
      <c r="Q120" s="97"/>
      <c r="R120" s="204"/>
      <c r="S120" s="203"/>
    </row>
    <row r="121" spans="1:20" ht="25.5" x14ac:dyDescent="0.25">
      <c r="A121" s="343" t="s">
        <v>38</v>
      </c>
      <c r="B121" s="270" t="s">
        <v>232</v>
      </c>
      <c r="C121" s="711"/>
      <c r="D121" s="153"/>
      <c r="E121" s="218">
        <v>5022.5</v>
      </c>
      <c r="F121" s="154"/>
      <c r="G121" s="155"/>
      <c r="H121" s="153"/>
      <c r="I121" s="456">
        <f t="shared" si="6"/>
        <v>5022.5</v>
      </c>
      <c r="J121" s="154"/>
      <c r="K121" s="156"/>
      <c r="L121" s="157"/>
      <c r="M121" s="222">
        <v>925</v>
      </c>
      <c r="N121" s="116"/>
      <c r="O121" s="101"/>
      <c r="P121" s="102"/>
      <c r="Q121" s="97"/>
      <c r="R121" s="203"/>
      <c r="S121" s="203"/>
    </row>
    <row r="122" spans="1:20" ht="63.75" customHeight="1" x14ac:dyDescent="0.25">
      <c r="A122" s="467" t="s">
        <v>39</v>
      </c>
      <c r="B122" s="270" t="s">
        <v>325</v>
      </c>
      <c r="C122" s="711"/>
      <c r="D122" s="153"/>
      <c r="E122" s="218">
        <v>100</v>
      </c>
      <c r="F122" s="154"/>
      <c r="G122" s="155"/>
      <c r="H122" s="153"/>
      <c r="I122" s="456">
        <f t="shared" si="6"/>
        <v>100</v>
      </c>
      <c r="J122" s="154"/>
      <c r="K122" s="156"/>
      <c r="L122" s="157"/>
      <c r="M122" s="222">
        <v>0</v>
      </c>
      <c r="N122" s="116"/>
      <c r="O122" s="101"/>
      <c r="P122" s="102"/>
      <c r="Q122" s="97"/>
      <c r="R122" s="203"/>
      <c r="S122" s="203"/>
    </row>
    <row r="123" spans="1:20" ht="25.5" x14ac:dyDescent="0.25">
      <c r="A123" s="469" t="s">
        <v>40</v>
      </c>
      <c r="B123" s="270" t="s">
        <v>326</v>
      </c>
      <c r="C123" s="711"/>
      <c r="D123" s="153"/>
      <c r="E123" s="80">
        <v>150</v>
      </c>
      <c r="F123" s="154"/>
      <c r="G123" s="155"/>
      <c r="H123" s="153"/>
      <c r="I123" s="456">
        <f t="shared" si="6"/>
        <v>150</v>
      </c>
      <c r="J123" s="154"/>
      <c r="K123" s="156"/>
      <c r="L123" s="157"/>
      <c r="M123" s="222">
        <v>0</v>
      </c>
      <c r="N123" s="116"/>
      <c r="O123" s="101"/>
      <c r="P123" s="102"/>
      <c r="Q123" s="97"/>
      <c r="R123" s="203"/>
      <c r="S123" s="203"/>
    </row>
    <row r="124" spans="1:20" ht="170.25" customHeight="1" x14ac:dyDescent="0.25">
      <c r="A124" s="468" t="s">
        <v>193</v>
      </c>
      <c r="B124" s="344" t="s">
        <v>257</v>
      </c>
      <c r="C124" s="711"/>
      <c r="D124" s="153">
        <v>199089.4</v>
      </c>
      <c r="E124" s="80"/>
      <c r="F124" s="154"/>
      <c r="G124" s="155"/>
      <c r="H124" s="153">
        <f>D124</f>
        <v>199089.4</v>
      </c>
      <c r="I124" s="456">
        <f t="shared" si="6"/>
        <v>0</v>
      </c>
      <c r="J124" s="154"/>
      <c r="K124" s="156"/>
      <c r="L124" s="153">
        <v>54478.920180000001</v>
      </c>
      <c r="M124" s="80"/>
      <c r="N124" s="116"/>
      <c r="O124" s="101"/>
      <c r="P124" s="287"/>
      <c r="Q124" s="97"/>
      <c r="R124" s="203"/>
      <c r="S124" s="203"/>
    </row>
    <row r="125" spans="1:20" ht="75" customHeight="1" x14ac:dyDescent="0.25">
      <c r="A125" s="470" t="s">
        <v>307</v>
      </c>
      <c r="B125" s="158" t="s">
        <v>327</v>
      </c>
      <c r="C125" s="711"/>
      <c r="D125" s="153">
        <f>D126+D127</f>
        <v>0</v>
      </c>
      <c r="E125" s="153">
        <f>E126+E127</f>
        <v>845.30000000000007</v>
      </c>
      <c r="F125" s="154"/>
      <c r="G125" s="155"/>
      <c r="H125" s="153">
        <f>H126+H127</f>
        <v>0</v>
      </c>
      <c r="I125" s="153">
        <f>I126+I127</f>
        <v>845.30000000000007</v>
      </c>
      <c r="J125" s="154"/>
      <c r="K125" s="156"/>
      <c r="L125" s="153">
        <f>L126+L127</f>
        <v>0</v>
      </c>
      <c r="M125" s="153">
        <f>M126+M127</f>
        <v>0</v>
      </c>
      <c r="N125" s="116"/>
      <c r="O125" s="101"/>
      <c r="P125" s="102"/>
      <c r="Q125" s="97"/>
      <c r="R125" s="203"/>
      <c r="S125" s="203"/>
    </row>
    <row r="126" spans="1:20" ht="165.75" customHeight="1" x14ac:dyDescent="0.25">
      <c r="A126" s="467" t="s">
        <v>195</v>
      </c>
      <c r="B126" s="270" t="s">
        <v>233</v>
      </c>
      <c r="C126" s="711"/>
      <c r="D126" s="153"/>
      <c r="E126" s="218">
        <v>545.20000000000005</v>
      </c>
      <c r="F126" s="154"/>
      <c r="G126" s="155"/>
      <c r="H126" s="153"/>
      <c r="I126" s="218">
        <f>E126</f>
        <v>545.20000000000005</v>
      </c>
      <c r="J126" s="154"/>
      <c r="K126" s="156"/>
      <c r="L126" s="157"/>
      <c r="M126" s="222">
        <v>0</v>
      </c>
      <c r="N126" s="116"/>
      <c r="O126" s="101"/>
      <c r="P126" s="102"/>
      <c r="Q126" s="97"/>
      <c r="R126" s="202"/>
      <c r="S126" s="203"/>
    </row>
    <row r="127" spans="1:20" ht="39" thickBot="1" x14ac:dyDescent="0.3">
      <c r="A127" s="135" t="s">
        <v>196</v>
      </c>
      <c r="B127" s="152" t="s">
        <v>231</v>
      </c>
      <c r="C127" s="711"/>
      <c r="D127" s="153"/>
      <c r="E127" s="80">
        <v>300.10000000000002</v>
      </c>
      <c r="F127" s="154"/>
      <c r="G127" s="155"/>
      <c r="H127" s="153"/>
      <c r="I127" s="218">
        <f>E127</f>
        <v>300.10000000000002</v>
      </c>
      <c r="J127" s="154"/>
      <c r="K127" s="156"/>
      <c r="L127" s="157"/>
      <c r="M127" s="222">
        <v>0</v>
      </c>
      <c r="N127" s="116"/>
      <c r="O127" s="101"/>
      <c r="P127" s="102"/>
      <c r="Q127" s="97"/>
      <c r="R127" s="202"/>
      <c r="S127" s="203"/>
    </row>
    <row r="128" spans="1:20" s="358" customFormat="1" ht="15.75" thickBot="1" x14ac:dyDescent="0.3">
      <c r="A128" s="347"/>
      <c r="B128" s="348" t="s">
        <v>14</v>
      </c>
      <c r="C128" s="349"/>
      <c r="D128" s="350">
        <f>D118+D125</f>
        <v>199089.4</v>
      </c>
      <c r="E128" s="350">
        <f>E118+E125</f>
        <v>58851.000000000007</v>
      </c>
      <c r="F128" s="351"/>
      <c r="G128" s="352"/>
      <c r="H128" s="350">
        <f>H118+H125</f>
        <v>199089.4</v>
      </c>
      <c r="I128" s="350">
        <f>I118+I125</f>
        <v>58851.000000000007</v>
      </c>
      <c r="J128" s="353"/>
      <c r="K128" s="354"/>
      <c r="L128" s="350">
        <f>L118+L125</f>
        <v>54478.920180000001</v>
      </c>
      <c r="M128" s="350">
        <f>M118+M125</f>
        <v>2799.152</v>
      </c>
      <c r="N128" s="355"/>
      <c r="O128" s="356"/>
      <c r="P128" s="357"/>
      <c r="Q128" s="242"/>
      <c r="T128" s="359"/>
    </row>
    <row r="129" spans="1:20" s="358" customFormat="1" ht="18.75" x14ac:dyDescent="0.3">
      <c r="A129" s="708" t="s">
        <v>24</v>
      </c>
      <c r="B129" s="709"/>
      <c r="C129" s="709"/>
      <c r="D129" s="709"/>
      <c r="E129" s="709"/>
      <c r="F129" s="709"/>
      <c r="G129" s="709"/>
      <c r="H129" s="709"/>
      <c r="I129" s="709"/>
      <c r="J129" s="709"/>
      <c r="K129" s="709"/>
      <c r="L129" s="709"/>
      <c r="M129" s="709"/>
      <c r="N129" s="709"/>
      <c r="O129" s="709"/>
      <c r="P129" s="710"/>
      <c r="Q129" s="242"/>
    </row>
    <row r="130" spans="1:20" s="474" customFormat="1" ht="68.25" customHeight="1" x14ac:dyDescent="0.2">
      <c r="A130" s="475" t="s">
        <v>270</v>
      </c>
      <c r="B130" s="472" t="s">
        <v>328</v>
      </c>
      <c r="C130" s="712" t="s">
        <v>146</v>
      </c>
      <c r="D130" s="471">
        <f>D131+D132</f>
        <v>0</v>
      </c>
      <c r="E130" s="471">
        <f>E131+E132</f>
        <v>313.09999999999997</v>
      </c>
      <c r="F130" s="471"/>
      <c r="G130" s="471"/>
      <c r="H130" s="471">
        <f>H131+H132</f>
        <v>0</v>
      </c>
      <c r="I130" s="471">
        <f>I131+I132</f>
        <v>313.09999999999997</v>
      </c>
      <c r="J130" s="471"/>
      <c r="K130" s="471"/>
      <c r="L130" s="471">
        <f>L131+L132</f>
        <v>0</v>
      </c>
      <c r="M130" s="471">
        <f>M131+M132</f>
        <v>0</v>
      </c>
      <c r="N130" s="471"/>
      <c r="O130" s="471"/>
      <c r="P130" s="471"/>
      <c r="Q130" s="473"/>
    </row>
    <row r="131" spans="1:20" s="268" customFormat="1" ht="38.25" customHeight="1" x14ac:dyDescent="0.25">
      <c r="A131" s="360" t="s">
        <v>36</v>
      </c>
      <c r="B131" s="419" t="s">
        <v>329</v>
      </c>
      <c r="C131" s="713"/>
      <c r="D131" s="361"/>
      <c r="E131" s="362">
        <v>265.7</v>
      </c>
      <c r="F131" s="318"/>
      <c r="G131" s="319"/>
      <c r="H131" s="361"/>
      <c r="I131" s="362">
        <f>E131</f>
        <v>265.7</v>
      </c>
      <c r="J131" s="318"/>
      <c r="K131" s="363"/>
      <c r="L131" s="364"/>
      <c r="M131" s="239">
        <v>0</v>
      </c>
      <c r="N131" s="318"/>
      <c r="O131" s="319"/>
      <c r="P131" s="320"/>
      <c r="Q131" s="242"/>
    </row>
    <row r="132" spans="1:20" s="268" customFormat="1" ht="51.75" thickBot="1" x14ac:dyDescent="0.3">
      <c r="A132" s="365" t="s">
        <v>37</v>
      </c>
      <c r="B132" s="366" t="s">
        <v>208</v>
      </c>
      <c r="C132" s="713"/>
      <c r="D132" s="367"/>
      <c r="E132" s="368">
        <v>47.4</v>
      </c>
      <c r="F132" s="345"/>
      <c r="G132" s="346"/>
      <c r="H132" s="367"/>
      <c r="I132" s="362">
        <f>E132</f>
        <v>47.4</v>
      </c>
      <c r="J132" s="345"/>
      <c r="K132" s="369"/>
      <c r="L132" s="370"/>
      <c r="M132" s="371">
        <v>0</v>
      </c>
      <c r="N132" s="345"/>
      <c r="O132" s="346"/>
      <c r="P132" s="372"/>
      <c r="Q132" s="242"/>
    </row>
    <row r="133" spans="1:20" s="268" customFormat="1" ht="115.5" hidden="1" customHeight="1" thickBot="1" x14ac:dyDescent="0.3">
      <c r="A133" s="373" t="s">
        <v>148</v>
      </c>
      <c r="B133" s="273" t="s">
        <v>149</v>
      </c>
      <c r="C133" s="714"/>
      <c r="D133" s="367">
        <v>1969.6</v>
      </c>
      <c r="E133" s="368"/>
      <c r="F133" s="345"/>
      <c r="G133" s="346"/>
      <c r="H133" s="367">
        <v>1969.6</v>
      </c>
      <c r="I133" s="368"/>
      <c r="J133" s="345"/>
      <c r="K133" s="369"/>
      <c r="L133" s="374">
        <v>1958.202</v>
      </c>
      <c r="M133" s="371">
        <v>0</v>
      </c>
      <c r="N133" s="345"/>
      <c r="O133" s="346"/>
      <c r="P133" s="372"/>
      <c r="Q133" s="242"/>
    </row>
    <row r="134" spans="1:20" s="358" customFormat="1" ht="15.75" thickBot="1" x14ac:dyDescent="0.3">
      <c r="A134" s="347"/>
      <c r="B134" s="348" t="s">
        <v>14</v>
      </c>
      <c r="C134" s="349"/>
      <c r="D134" s="375">
        <f>D130</f>
        <v>0</v>
      </c>
      <c r="E134" s="375">
        <f>E130</f>
        <v>313.09999999999997</v>
      </c>
      <c r="F134" s="355"/>
      <c r="G134" s="356"/>
      <c r="H134" s="375">
        <f>H130</f>
        <v>0</v>
      </c>
      <c r="I134" s="375">
        <f>I130</f>
        <v>313.09999999999997</v>
      </c>
      <c r="J134" s="355"/>
      <c r="K134" s="376"/>
      <c r="L134" s="375">
        <f>L130</f>
        <v>0</v>
      </c>
      <c r="M134" s="375">
        <f>M130</f>
        <v>0</v>
      </c>
      <c r="N134" s="355"/>
      <c r="O134" s="356"/>
      <c r="P134" s="357"/>
      <c r="Q134" s="242"/>
    </row>
    <row r="135" spans="1:20" s="358" customFormat="1" ht="18.75" x14ac:dyDescent="0.3">
      <c r="A135" s="708" t="s">
        <v>330</v>
      </c>
      <c r="B135" s="709"/>
      <c r="C135" s="709"/>
      <c r="D135" s="709"/>
      <c r="E135" s="709"/>
      <c r="F135" s="709"/>
      <c r="G135" s="709"/>
      <c r="H135" s="709"/>
      <c r="I135" s="709"/>
      <c r="J135" s="709"/>
      <c r="K135" s="709"/>
      <c r="L135" s="709"/>
      <c r="M135" s="709"/>
      <c r="N135" s="709"/>
      <c r="O135" s="709"/>
      <c r="P135" s="710"/>
      <c r="Q135" s="242"/>
      <c r="T135" s="377"/>
    </row>
    <row r="136" spans="1:20" s="474" customFormat="1" ht="51" customHeight="1" x14ac:dyDescent="0.2">
      <c r="A136" s="471" t="s">
        <v>310</v>
      </c>
      <c r="B136" s="476" t="s">
        <v>331</v>
      </c>
      <c r="C136" s="712" t="s">
        <v>146</v>
      </c>
      <c r="D136" s="471">
        <f>D137+D138+D139+D140</f>
        <v>0</v>
      </c>
      <c r="E136" s="471">
        <f>E137+E138+E139+E140</f>
        <v>1441001.5350000001</v>
      </c>
      <c r="F136" s="471"/>
      <c r="G136" s="471"/>
      <c r="H136" s="471">
        <f>H137+H138+H139+H140</f>
        <v>0</v>
      </c>
      <c r="I136" s="471">
        <f>I137+I138+I139+I140</f>
        <v>1441001.5350000001</v>
      </c>
      <c r="J136" s="471"/>
      <c r="K136" s="471"/>
      <c r="L136" s="471">
        <f>L137+L138+L139+L140</f>
        <v>0</v>
      </c>
      <c r="M136" s="471">
        <f>M137+M138+M139+M140</f>
        <v>364575.96299999993</v>
      </c>
      <c r="N136" s="471"/>
      <c r="O136" s="471"/>
      <c r="P136" s="471"/>
      <c r="Q136" s="473"/>
      <c r="T136" s="477"/>
    </row>
    <row r="137" spans="1:20" s="358" customFormat="1" ht="51" customHeight="1" x14ac:dyDescent="0.25">
      <c r="A137" s="378" t="s">
        <v>36</v>
      </c>
      <c r="B137" s="379" t="s">
        <v>332</v>
      </c>
      <c r="C137" s="713"/>
      <c r="D137" s="361"/>
      <c r="E137" s="380">
        <f>59262.035+115490.4</f>
        <v>174752.435</v>
      </c>
      <c r="F137" s="381"/>
      <c r="G137" s="382"/>
      <c r="H137" s="361"/>
      <c r="I137" s="380">
        <f>E137</f>
        <v>174752.435</v>
      </c>
      <c r="J137" s="381"/>
      <c r="K137" s="383"/>
      <c r="L137" s="313"/>
      <c r="M137" s="381">
        <f>11948.751+26637.404</f>
        <v>38586.154999999999</v>
      </c>
      <c r="N137" s="318"/>
      <c r="O137" s="319"/>
      <c r="P137" s="320"/>
      <c r="Q137" s="242"/>
    </row>
    <row r="138" spans="1:20" s="501" customFormat="1" ht="225.75" customHeight="1" x14ac:dyDescent="0.2">
      <c r="A138" s="384" t="s">
        <v>37</v>
      </c>
      <c r="B138" s="492" t="s">
        <v>333</v>
      </c>
      <c r="C138" s="713"/>
      <c r="D138" s="385"/>
      <c r="E138" s="386">
        <v>1225949.1000000001</v>
      </c>
      <c r="F138" s="282"/>
      <c r="G138" s="283"/>
      <c r="H138" s="385"/>
      <c r="I138" s="380">
        <f t="shared" ref="I138:I143" si="7">E138</f>
        <v>1225949.1000000001</v>
      </c>
      <c r="J138" s="282"/>
      <c r="K138" s="284"/>
      <c r="L138" s="257"/>
      <c r="M138" s="282">
        <v>317032.25799999997</v>
      </c>
      <c r="N138" s="322"/>
      <c r="O138" s="262"/>
      <c r="P138" s="263"/>
      <c r="Q138" s="473"/>
    </row>
    <row r="139" spans="1:20" s="358" customFormat="1" ht="165.75" customHeight="1" x14ac:dyDescent="0.25">
      <c r="A139" s="384" t="s">
        <v>38</v>
      </c>
      <c r="B139" s="103" t="s">
        <v>204</v>
      </c>
      <c r="C139" s="507"/>
      <c r="D139" s="385"/>
      <c r="E139" s="386">
        <v>29300</v>
      </c>
      <c r="F139" s="282"/>
      <c r="G139" s="283"/>
      <c r="H139" s="385"/>
      <c r="I139" s="380">
        <f t="shared" si="7"/>
        <v>29300</v>
      </c>
      <c r="J139" s="282"/>
      <c r="K139" s="284"/>
      <c r="L139" s="257"/>
      <c r="M139" s="282">
        <v>8457.5499999999993</v>
      </c>
      <c r="N139" s="322"/>
      <c r="O139" s="262"/>
      <c r="P139" s="263"/>
      <c r="Q139" s="242"/>
    </row>
    <row r="140" spans="1:20" s="268" customFormat="1" ht="59.25" customHeight="1" x14ac:dyDescent="0.25">
      <c r="A140" s="244" t="s">
        <v>39</v>
      </c>
      <c r="B140" s="245" t="s">
        <v>18</v>
      </c>
      <c r="C140" s="507"/>
      <c r="D140" s="257"/>
      <c r="E140" s="247">
        <v>11000</v>
      </c>
      <c r="F140" s="258"/>
      <c r="G140" s="259"/>
      <c r="H140" s="257"/>
      <c r="I140" s="380">
        <f t="shared" si="7"/>
        <v>11000</v>
      </c>
      <c r="J140" s="258"/>
      <c r="K140" s="260"/>
      <c r="L140" s="261"/>
      <c r="M140" s="252">
        <v>500</v>
      </c>
      <c r="N140" s="258"/>
      <c r="O140" s="262"/>
      <c r="P140" s="263"/>
      <c r="Q140" s="242"/>
    </row>
    <row r="141" spans="1:20" s="268" customFormat="1" ht="59.25" customHeight="1" x14ac:dyDescent="0.25">
      <c r="A141" s="478" t="s">
        <v>307</v>
      </c>
      <c r="B141" s="479" t="s">
        <v>334</v>
      </c>
      <c r="C141" s="509"/>
      <c r="D141" s="291">
        <f>D142+D143</f>
        <v>0</v>
      </c>
      <c r="E141" s="291">
        <f>E142+E143</f>
        <v>2500</v>
      </c>
      <c r="F141" s="416"/>
      <c r="G141" s="417"/>
      <c r="H141" s="291">
        <f>H142+H143</f>
        <v>0</v>
      </c>
      <c r="I141" s="291">
        <f>I142+I143</f>
        <v>2500</v>
      </c>
      <c r="J141" s="416"/>
      <c r="K141" s="418"/>
      <c r="L141" s="291">
        <f>L142+L143</f>
        <v>0</v>
      </c>
      <c r="M141" s="291">
        <f>M142+M143</f>
        <v>0</v>
      </c>
      <c r="N141" s="416"/>
      <c r="O141" s="346"/>
      <c r="P141" s="372"/>
      <c r="Q141" s="242"/>
    </row>
    <row r="142" spans="1:20" s="268" customFormat="1" ht="109.5" customHeight="1" x14ac:dyDescent="0.25">
      <c r="A142" s="744" t="s">
        <v>195</v>
      </c>
      <c r="B142" s="746" t="s">
        <v>335</v>
      </c>
      <c r="C142" s="509" t="s">
        <v>137</v>
      </c>
      <c r="D142" s="505"/>
      <c r="E142" s="505">
        <v>2200</v>
      </c>
      <c r="F142" s="416"/>
      <c r="G142" s="417"/>
      <c r="H142" s="291"/>
      <c r="I142" s="506">
        <v>2200</v>
      </c>
      <c r="J142" s="416"/>
      <c r="K142" s="418"/>
      <c r="L142" s="291"/>
      <c r="M142" s="505"/>
      <c r="N142" s="416"/>
      <c r="O142" s="346"/>
      <c r="P142" s="372"/>
      <c r="Q142" s="242"/>
    </row>
    <row r="143" spans="1:20" s="358" customFormat="1" ht="113.25" customHeight="1" thickBot="1" x14ac:dyDescent="0.3">
      <c r="A143" s="745"/>
      <c r="B143" s="747"/>
      <c r="C143" s="509" t="s">
        <v>282</v>
      </c>
      <c r="D143" s="298"/>
      <c r="E143" s="387">
        <v>300</v>
      </c>
      <c r="F143" s="293"/>
      <c r="G143" s="294"/>
      <c r="H143" s="367"/>
      <c r="I143" s="380">
        <f t="shared" si="7"/>
        <v>300</v>
      </c>
      <c r="J143" s="293"/>
      <c r="K143" s="295"/>
      <c r="L143" s="291"/>
      <c r="M143" s="388">
        <v>0</v>
      </c>
      <c r="N143" s="345"/>
      <c r="O143" s="346"/>
      <c r="P143" s="372"/>
      <c r="Q143" s="242"/>
    </row>
    <row r="144" spans="1:20" s="358" customFormat="1" ht="15.75" thickBot="1" x14ac:dyDescent="0.3">
      <c r="A144" s="347"/>
      <c r="B144" s="348" t="s">
        <v>14</v>
      </c>
      <c r="C144" s="508"/>
      <c r="D144" s="375">
        <f>D136+D141</f>
        <v>0</v>
      </c>
      <c r="E144" s="375">
        <f>E136+E141</f>
        <v>1443501.5350000001</v>
      </c>
      <c r="F144" s="355"/>
      <c r="G144" s="356"/>
      <c r="H144" s="375">
        <f>H136+H141</f>
        <v>0</v>
      </c>
      <c r="I144" s="375">
        <f>I136+I141</f>
        <v>1443501.5350000001</v>
      </c>
      <c r="J144" s="355"/>
      <c r="K144" s="376"/>
      <c r="L144" s="375">
        <f>L136+L141</f>
        <v>0</v>
      </c>
      <c r="M144" s="375">
        <f>M136+M141</f>
        <v>364575.96299999993</v>
      </c>
      <c r="N144" s="355"/>
      <c r="O144" s="356"/>
      <c r="P144" s="357"/>
      <c r="Q144" s="242"/>
    </row>
    <row r="145" spans="1:20" s="268" customFormat="1" ht="15.75" thickBot="1" x14ac:dyDescent="0.3">
      <c r="A145" s="389"/>
      <c r="B145" s="390" t="s">
        <v>15</v>
      </c>
      <c r="C145" s="391"/>
      <c r="D145" s="392">
        <f>D60+D88+D116+D128+D134+D144</f>
        <v>2166178.6999999997</v>
      </c>
      <c r="E145" s="392">
        <f>E60+E88+E116+E128+E134+E144</f>
        <v>6354964.334999999</v>
      </c>
      <c r="F145" s="393"/>
      <c r="G145" s="394"/>
      <c r="H145" s="392">
        <f>H60+H88+H116+H128+H134+H144</f>
        <v>2166178.6999999997</v>
      </c>
      <c r="I145" s="392">
        <f>I60+I88+I116+I128+I134+I144</f>
        <v>6354964.334999999</v>
      </c>
      <c r="J145" s="393"/>
      <c r="K145" s="395"/>
      <c r="L145" s="392">
        <f>L60+L88+L116+L128+L134+L144</f>
        <v>560376.43718000001</v>
      </c>
      <c r="M145" s="392">
        <f>M60+M88+M116+M128+M134+M144</f>
        <v>2071319.7971200007</v>
      </c>
      <c r="N145" s="396"/>
      <c r="O145" s="397"/>
      <c r="P145" s="398"/>
      <c r="Q145" s="701">
        <f>L145+M145</f>
        <v>2631696.2343000006</v>
      </c>
      <c r="R145" s="702">
        <f>E145+D145</f>
        <v>8521143.0349999983</v>
      </c>
      <c r="S145" s="703">
        <f>Q145/R145</f>
        <v>0.30884310044914076</v>
      </c>
      <c r="T145" s="399"/>
    </row>
    <row r="146" spans="1:20" s="268" customFormat="1" x14ac:dyDescent="0.25">
      <c r="C146" s="400"/>
      <c r="D146" s="401"/>
      <c r="E146" s="402"/>
      <c r="H146" s="401"/>
      <c r="I146" s="402"/>
      <c r="M146" s="403"/>
    </row>
    <row r="147" spans="1:20" ht="15.75" customHeight="1" x14ac:dyDescent="0.25">
      <c r="A147" s="704"/>
      <c r="B147" s="704"/>
      <c r="C147" s="704"/>
      <c r="D147" s="704"/>
      <c r="E147" s="704"/>
      <c r="F147" s="704"/>
      <c r="G147" s="704"/>
      <c r="H147" s="704"/>
      <c r="I147" s="704"/>
      <c r="J147" s="704"/>
      <c r="K147" s="704"/>
      <c r="L147" s="704"/>
      <c r="M147" s="704"/>
      <c r="N147" s="704"/>
      <c r="O147" s="704"/>
      <c r="P147" s="704"/>
    </row>
    <row r="148" spans="1:20" ht="15.75" customHeight="1" x14ac:dyDescent="0.25">
      <c r="A148" s="704"/>
      <c r="B148" s="704"/>
      <c r="C148" s="704"/>
      <c r="D148" s="704"/>
      <c r="E148" s="704"/>
      <c r="F148" s="704"/>
      <c r="G148" s="704"/>
      <c r="H148" s="704"/>
      <c r="I148" s="704"/>
      <c r="J148" s="704"/>
      <c r="K148" s="704"/>
      <c r="L148" s="704"/>
      <c r="M148" s="704"/>
      <c r="N148" s="704"/>
      <c r="O148" s="704"/>
      <c r="P148" s="704"/>
    </row>
    <row r="149" spans="1:20" x14ac:dyDescent="0.25">
      <c r="D149" s="160"/>
      <c r="E149" s="511">
        <f>E145-105375.4</f>
        <v>6249588.9349999987</v>
      </c>
      <c r="F149" s="511">
        <f t="shared" ref="F149:I149" si="8">F145-105375.4</f>
        <v>-105375.4</v>
      </c>
      <c r="G149" s="511"/>
      <c r="H149" s="511"/>
      <c r="I149" s="511">
        <f t="shared" si="8"/>
        <v>6249588.9349999987</v>
      </c>
      <c r="J149" s="511"/>
      <c r="K149" s="511"/>
      <c r="L149" s="511"/>
      <c r="M149" s="511">
        <f>M145-2235876.46841</f>
        <v>-164556.6712899995</v>
      </c>
    </row>
    <row r="150" spans="1:20" x14ac:dyDescent="0.25">
      <c r="E150" s="161"/>
      <c r="I150" s="161"/>
    </row>
    <row r="151" spans="1:20" x14ac:dyDescent="0.25">
      <c r="D151" s="160"/>
      <c r="H151" s="160"/>
      <c r="M151" s="699">
        <f>M145+L145-'план-график'!I169</f>
        <v>77302.551529999822</v>
      </c>
    </row>
    <row r="152" spans="1:20" x14ac:dyDescent="0.25">
      <c r="D152" s="696">
        <f>D145+E145</f>
        <v>8521143.0349999983</v>
      </c>
    </row>
    <row r="153" spans="1:20" x14ac:dyDescent="0.25">
      <c r="M153" s="167"/>
    </row>
    <row r="157" spans="1:20" x14ac:dyDescent="0.25">
      <c r="I157" s="168"/>
    </row>
    <row r="158" spans="1:20" x14ac:dyDescent="0.25">
      <c r="I158" s="168"/>
    </row>
  </sheetData>
  <mergeCells count="38">
    <mergeCell ref="B92:B93"/>
    <mergeCell ref="A142:A143"/>
    <mergeCell ref="B142:B143"/>
    <mergeCell ref="C136:C138"/>
    <mergeCell ref="C93:C98"/>
    <mergeCell ref="C107:C109"/>
    <mergeCell ref="A92:A93"/>
    <mergeCell ref="A89:P89"/>
    <mergeCell ref="C18:C19"/>
    <mergeCell ref="C10:C17"/>
    <mergeCell ref="C27:C29"/>
    <mergeCell ref="C80:C87"/>
    <mergeCell ref="C32:C38"/>
    <mergeCell ref="C39:C48"/>
    <mergeCell ref="C49:C56"/>
    <mergeCell ref="A61:P61"/>
    <mergeCell ref="A30:A31"/>
    <mergeCell ref="B30:B31"/>
    <mergeCell ref="C62:C69"/>
    <mergeCell ref="C70:C79"/>
    <mergeCell ref="A2:P2"/>
    <mergeCell ref="A3:P3"/>
    <mergeCell ref="P5:P6"/>
    <mergeCell ref="A8:P8"/>
    <mergeCell ref="A5:A6"/>
    <mergeCell ref="H5:K5"/>
    <mergeCell ref="O4:P4"/>
    <mergeCell ref="D5:G5"/>
    <mergeCell ref="L5:O5"/>
    <mergeCell ref="B5:B6"/>
    <mergeCell ref="C5:C6"/>
    <mergeCell ref="A148:P148"/>
    <mergeCell ref="A117:P117"/>
    <mergeCell ref="A129:P129"/>
    <mergeCell ref="A147:P147"/>
    <mergeCell ref="A135:P135"/>
    <mergeCell ref="C119:C127"/>
    <mergeCell ref="C130:C133"/>
  </mergeCells>
  <phoneticPr fontId="34" type="noConversion"/>
  <pageMargins left="0" right="0" top="0.51" bottom="0.32" header="0.31496062992125984" footer="0.31496062992125984"/>
  <pageSetup paperSize="9" scale="6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37"/>
  <sheetViews>
    <sheetView view="pageBreakPreview" zoomScale="110" zoomScaleNormal="100" zoomScaleSheetLayoutView="110" workbookViewId="0">
      <selection activeCell="D8" sqref="D8"/>
    </sheetView>
  </sheetViews>
  <sheetFormatPr defaultRowHeight="15" x14ac:dyDescent="0.25"/>
  <cols>
    <col min="1" max="1" width="9.7109375" customWidth="1"/>
    <col min="2" max="2" width="42.140625" customWidth="1"/>
    <col min="3" max="3" width="21.42578125" customWidth="1"/>
    <col min="7" max="7" width="36.28515625" customWidth="1"/>
  </cols>
  <sheetData>
    <row r="1" spans="1:7" x14ac:dyDescent="0.25">
      <c r="G1" s="60" t="s">
        <v>158</v>
      </c>
    </row>
    <row r="2" spans="1:7" ht="18.75" x14ac:dyDescent="0.3">
      <c r="A2" s="759" t="s">
        <v>157</v>
      </c>
      <c r="B2" s="759"/>
      <c r="C2" s="759"/>
      <c r="D2" s="759"/>
      <c r="E2" s="759"/>
      <c r="F2" s="759"/>
      <c r="G2" s="759"/>
    </row>
    <row r="3" spans="1:7" ht="18.75" x14ac:dyDescent="0.3">
      <c r="A3" s="759" t="s">
        <v>156</v>
      </c>
      <c r="B3" s="759"/>
      <c r="C3" s="759"/>
      <c r="D3" s="759"/>
      <c r="E3" s="759"/>
      <c r="F3" s="759"/>
      <c r="G3" s="759"/>
    </row>
    <row r="4" spans="1:7" ht="18.75" x14ac:dyDescent="0.3">
      <c r="A4" s="1"/>
      <c r="B4" s="1"/>
      <c r="C4" s="59"/>
      <c r="D4" s="2"/>
      <c r="E4" s="2"/>
      <c r="F4" s="58"/>
      <c r="G4" s="57"/>
    </row>
    <row r="5" spans="1:7" ht="102" x14ac:dyDescent="0.25">
      <c r="A5" s="24" t="s">
        <v>4</v>
      </c>
      <c r="B5" s="24" t="s">
        <v>5</v>
      </c>
      <c r="C5" s="24" t="s">
        <v>155</v>
      </c>
      <c r="D5" s="24" t="s">
        <v>154</v>
      </c>
      <c r="E5" s="24" t="s">
        <v>153</v>
      </c>
      <c r="F5" s="24" t="s">
        <v>152</v>
      </c>
      <c r="G5" s="24" t="s">
        <v>151</v>
      </c>
    </row>
    <row r="6" spans="1:7" x14ac:dyDescent="0.25">
      <c r="A6" s="23">
        <v>1</v>
      </c>
      <c r="B6" s="23">
        <v>2</v>
      </c>
      <c r="C6" s="23">
        <v>3</v>
      </c>
      <c r="D6" s="23">
        <v>4</v>
      </c>
      <c r="E6" s="23">
        <v>5</v>
      </c>
      <c r="F6" s="23">
        <v>6</v>
      </c>
      <c r="G6" s="23">
        <v>7</v>
      </c>
    </row>
    <row r="7" spans="1:7" x14ac:dyDescent="0.25">
      <c r="A7" s="760" t="s">
        <v>13</v>
      </c>
      <c r="B7" s="760"/>
      <c r="C7" s="760"/>
      <c r="D7" s="760"/>
      <c r="E7" s="760"/>
      <c r="F7" s="760"/>
      <c r="G7" s="760"/>
    </row>
    <row r="8" spans="1:7" ht="25.5" x14ac:dyDescent="0.25">
      <c r="A8" s="16" t="s">
        <v>36</v>
      </c>
      <c r="B8" s="17" t="s">
        <v>44</v>
      </c>
      <c r="C8" s="55"/>
      <c r="D8" s="55"/>
      <c r="E8" s="55"/>
      <c r="F8" s="55"/>
      <c r="G8" s="55"/>
    </row>
    <row r="9" spans="1:7" ht="26.25" thickBot="1" x14ac:dyDescent="0.3">
      <c r="A9" s="16" t="s">
        <v>37</v>
      </c>
      <c r="B9" s="17" t="s">
        <v>45</v>
      </c>
      <c r="C9" s="55"/>
      <c r="D9" s="55"/>
      <c r="E9" s="55"/>
      <c r="F9" s="55"/>
      <c r="G9" s="55"/>
    </row>
    <row r="10" spans="1:7" ht="217.5" thickBot="1" x14ac:dyDescent="0.3">
      <c r="A10" s="244" t="s">
        <v>38</v>
      </c>
      <c r="B10" s="245" t="s">
        <v>182</v>
      </c>
      <c r="C10" s="3" t="s">
        <v>246</v>
      </c>
      <c r="D10" s="65">
        <v>0.5</v>
      </c>
      <c r="E10" s="66">
        <v>0.5</v>
      </c>
      <c r="F10" s="38">
        <f>E10/D10</f>
        <v>1</v>
      </c>
      <c r="G10" s="55"/>
    </row>
    <row r="11" spans="1:7" ht="179.25" thickBot="1" x14ac:dyDescent="0.3">
      <c r="A11" s="244" t="s">
        <v>39</v>
      </c>
      <c r="B11" s="245" t="s">
        <v>46</v>
      </c>
      <c r="C11" s="3" t="s">
        <v>247</v>
      </c>
      <c r="D11" s="67">
        <v>0.05</v>
      </c>
      <c r="E11" s="66">
        <v>0.05</v>
      </c>
      <c r="F11" s="38">
        <f>E11/D11</f>
        <v>1</v>
      </c>
      <c r="G11" s="55"/>
    </row>
    <row r="12" spans="1:7" ht="38.25" x14ac:dyDescent="0.25">
      <c r="A12" s="244" t="s">
        <v>40</v>
      </c>
      <c r="B12" s="245" t="s">
        <v>183</v>
      </c>
      <c r="C12" s="56"/>
      <c r="D12" s="56"/>
      <c r="E12" s="56"/>
      <c r="F12" s="56"/>
      <c r="G12" s="55"/>
    </row>
    <row r="13" spans="1:7" ht="25.5" x14ac:dyDescent="0.25">
      <c r="A13" s="244" t="s">
        <v>193</v>
      </c>
      <c r="B13" s="245" t="s">
        <v>47</v>
      </c>
      <c r="C13" s="55"/>
      <c r="D13" s="55"/>
      <c r="E13" s="55"/>
      <c r="F13" s="55"/>
      <c r="G13" s="55"/>
    </row>
    <row r="14" spans="1:7" ht="25.5" x14ac:dyDescent="0.25">
      <c r="A14" s="244" t="s">
        <v>194</v>
      </c>
      <c r="B14" s="245" t="s">
        <v>48</v>
      </c>
      <c r="C14" s="32"/>
      <c r="D14" s="11"/>
      <c r="E14" s="11"/>
      <c r="F14" s="11"/>
      <c r="G14" s="32"/>
    </row>
    <row r="15" spans="1:7" ht="38.25" x14ac:dyDescent="0.25">
      <c r="A15" s="244" t="s">
        <v>259</v>
      </c>
      <c r="B15" s="245" t="s">
        <v>49</v>
      </c>
      <c r="C15" s="32"/>
      <c r="D15" s="11"/>
      <c r="E15" s="11"/>
      <c r="F15" s="11"/>
      <c r="G15" s="32"/>
    </row>
    <row r="16" spans="1:7" ht="25.5" x14ac:dyDescent="0.25">
      <c r="A16" s="244" t="s">
        <v>135</v>
      </c>
      <c r="B16" s="245" t="s">
        <v>184</v>
      </c>
      <c r="C16" s="32"/>
      <c r="D16" s="11"/>
      <c r="E16" s="11"/>
      <c r="F16" s="11"/>
      <c r="G16" s="32"/>
    </row>
    <row r="17" spans="1:7" ht="25.5" x14ac:dyDescent="0.25">
      <c r="A17" s="244" t="s">
        <v>139</v>
      </c>
      <c r="B17" s="245" t="s">
        <v>50</v>
      </c>
      <c r="C17" s="32"/>
      <c r="D17" s="11"/>
      <c r="E17" s="11"/>
      <c r="F17" s="11"/>
      <c r="G17" s="32"/>
    </row>
    <row r="18" spans="1:7" ht="38.25" x14ac:dyDescent="0.25">
      <c r="A18" s="244" t="s">
        <v>175</v>
      </c>
      <c r="B18" s="245" t="s">
        <v>51</v>
      </c>
      <c r="C18" s="32"/>
      <c r="D18" s="11"/>
      <c r="E18" s="11"/>
      <c r="F18" s="11"/>
      <c r="G18" s="32"/>
    </row>
    <row r="19" spans="1:7" ht="25.5" x14ac:dyDescent="0.25">
      <c r="A19" s="244" t="s">
        <v>272</v>
      </c>
      <c r="B19" s="245" t="s">
        <v>52</v>
      </c>
      <c r="C19" s="32"/>
      <c r="D19" s="11"/>
      <c r="E19" s="11"/>
      <c r="F19" s="11"/>
      <c r="G19" s="32"/>
    </row>
    <row r="20" spans="1:7" ht="178.5" x14ac:dyDescent="0.25">
      <c r="A20" s="244" t="s">
        <v>273</v>
      </c>
      <c r="B20" s="245" t="s">
        <v>53</v>
      </c>
      <c r="C20" s="32"/>
      <c r="D20" s="11"/>
      <c r="E20" s="11"/>
      <c r="F20" s="11"/>
      <c r="G20" s="32"/>
    </row>
    <row r="21" spans="1:7" ht="63.75" x14ac:dyDescent="0.25">
      <c r="A21" s="244" t="s">
        <v>274</v>
      </c>
      <c r="B21" s="245" t="s">
        <v>54</v>
      </c>
      <c r="C21" s="32"/>
      <c r="D21" s="11"/>
      <c r="E21" s="11"/>
      <c r="F21" s="11"/>
      <c r="G21" s="32"/>
    </row>
    <row r="22" spans="1:7" ht="38.25" x14ac:dyDescent="0.25">
      <c r="A22" s="244" t="s">
        <v>275</v>
      </c>
      <c r="B22" s="245" t="s">
        <v>55</v>
      </c>
      <c r="C22" s="32"/>
      <c r="D22" s="11"/>
      <c r="E22" s="11"/>
      <c r="F22" s="11"/>
      <c r="G22" s="32"/>
    </row>
    <row r="23" spans="1:7" ht="38.25" x14ac:dyDescent="0.25">
      <c r="A23" s="244" t="s">
        <v>276</v>
      </c>
      <c r="B23" s="245" t="s">
        <v>56</v>
      </c>
      <c r="C23" s="32"/>
      <c r="D23" s="11"/>
      <c r="E23" s="11"/>
      <c r="F23" s="11"/>
      <c r="G23" s="32"/>
    </row>
    <row r="24" spans="1:7" ht="38.25" x14ac:dyDescent="0.25">
      <c r="A24" s="244" t="s">
        <v>277</v>
      </c>
      <c r="B24" s="245" t="s">
        <v>57</v>
      </c>
      <c r="C24" s="32"/>
      <c r="D24" s="11"/>
      <c r="E24" s="11"/>
      <c r="F24" s="11"/>
      <c r="G24" s="32"/>
    </row>
    <row r="25" spans="1:7" ht="165.75" x14ac:dyDescent="0.25">
      <c r="A25" s="244" t="s">
        <v>278</v>
      </c>
      <c r="B25" s="245" t="s">
        <v>185</v>
      </c>
      <c r="C25" s="32"/>
      <c r="D25" s="11"/>
      <c r="E25" s="11"/>
      <c r="F25" s="11"/>
      <c r="G25" s="32"/>
    </row>
    <row r="26" spans="1:7" ht="51" x14ac:dyDescent="0.25">
      <c r="A26" s="244" t="s">
        <v>279</v>
      </c>
      <c r="B26" s="245" t="s">
        <v>58</v>
      </c>
      <c r="C26" s="32"/>
      <c r="D26" s="11"/>
      <c r="E26" s="11"/>
      <c r="F26" s="11"/>
      <c r="G26" s="32"/>
    </row>
    <row r="27" spans="1:7" ht="38.25" x14ac:dyDescent="0.25">
      <c r="A27" s="244" t="s">
        <v>280</v>
      </c>
      <c r="B27" s="245" t="s">
        <v>59</v>
      </c>
      <c r="C27" s="32"/>
      <c r="D27" s="11"/>
      <c r="E27" s="11"/>
      <c r="F27" s="11"/>
      <c r="G27" s="32"/>
    </row>
    <row r="28" spans="1:7" x14ac:dyDescent="0.25">
      <c r="A28" s="16" t="s">
        <v>281</v>
      </c>
      <c r="B28" s="17" t="s">
        <v>16</v>
      </c>
      <c r="C28" s="32"/>
      <c r="D28" s="11"/>
      <c r="E28" s="11"/>
      <c r="F28" s="11"/>
      <c r="G28" s="32"/>
    </row>
    <row r="29" spans="1:7" ht="25.5" x14ac:dyDescent="0.25">
      <c r="A29" s="244" t="s">
        <v>283</v>
      </c>
      <c r="B29" s="245" t="s">
        <v>186</v>
      </c>
      <c r="C29" s="32"/>
      <c r="D29" s="11"/>
      <c r="E29" s="11"/>
      <c r="F29" s="11"/>
      <c r="G29" s="32"/>
    </row>
    <row r="30" spans="1:7" ht="25.5" x14ac:dyDescent="0.25">
      <c r="A30" s="244" t="s">
        <v>284</v>
      </c>
      <c r="B30" s="245" t="s">
        <v>60</v>
      </c>
      <c r="C30" s="32"/>
      <c r="D30" s="11"/>
      <c r="E30" s="11"/>
      <c r="F30" s="11"/>
      <c r="G30" s="32"/>
    </row>
    <row r="31" spans="1:7" ht="38.25" x14ac:dyDescent="0.25">
      <c r="A31" s="244" t="s">
        <v>285</v>
      </c>
      <c r="B31" s="245" t="s">
        <v>61</v>
      </c>
      <c r="C31" s="32"/>
      <c r="D31" s="11"/>
      <c r="E31" s="11"/>
      <c r="F31" s="11"/>
      <c r="G31" s="32"/>
    </row>
    <row r="32" spans="1:7" ht="25.5" x14ac:dyDescent="0.25">
      <c r="A32" s="244" t="s">
        <v>286</v>
      </c>
      <c r="B32" s="245" t="s">
        <v>62</v>
      </c>
      <c r="C32" s="32"/>
      <c r="D32" s="11"/>
      <c r="E32" s="11"/>
      <c r="F32" s="11"/>
      <c r="G32" s="32"/>
    </row>
    <row r="33" spans="1:7" ht="38.25" x14ac:dyDescent="0.25">
      <c r="A33" s="244" t="s">
        <v>287</v>
      </c>
      <c r="B33" s="245" t="s">
        <v>63</v>
      </c>
      <c r="C33" s="32"/>
      <c r="D33" s="11"/>
      <c r="E33" s="11"/>
      <c r="F33" s="11"/>
      <c r="G33" s="32"/>
    </row>
    <row r="34" spans="1:7" ht="51" x14ac:dyDescent="0.25">
      <c r="A34" s="244" t="s">
        <v>288</v>
      </c>
      <c r="B34" s="245" t="s">
        <v>64</v>
      </c>
      <c r="C34" s="32"/>
      <c r="D34" s="11"/>
      <c r="E34" s="11"/>
      <c r="F34" s="11"/>
      <c r="G34" s="32"/>
    </row>
    <row r="35" spans="1:7" ht="25.5" x14ac:dyDescent="0.25">
      <c r="A35" s="244" t="s">
        <v>289</v>
      </c>
      <c r="B35" s="245" t="s">
        <v>65</v>
      </c>
      <c r="C35" s="32"/>
      <c r="D35" s="11"/>
      <c r="E35" s="11"/>
      <c r="F35" s="11"/>
      <c r="G35" s="32"/>
    </row>
    <row r="36" spans="1:7" ht="51" x14ac:dyDescent="0.25">
      <c r="A36" s="244" t="s">
        <v>290</v>
      </c>
      <c r="B36" s="245" t="s">
        <v>17</v>
      </c>
      <c r="C36" s="32"/>
      <c r="D36" s="11"/>
      <c r="E36" s="11"/>
      <c r="F36" s="11"/>
      <c r="G36" s="32"/>
    </row>
    <row r="37" spans="1:7" ht="38.25" x14ac:dyDescent="0.25">
      <c r="A37" s="244" t="s">
        <v>291</v>
      </c>
      <c r="B37" s="245" t="s">
        <v>66</v>
      </c>
      <c r="C37" s="32"/>
      <c r="D37" s="11"/>
      <c r="E37" s="11"/>
      <c r="F37" s="11"/>
      <c r="G37" s="32"/>
    </row>
    <row r="38" spans="1:7" ht="38.25" x14ac:dyDescent="0.25">
      <c r="A38" s="244" t="s">
        <v>292</v>
      </c>
      <c r="B38" s="245" t="s">
        <v>67</v>
      </c>
      <c r="C38" s="32"/>
      <c r="D38" s="11"/>
      <c r="E38" s="11"/>
      <c r="F38" s="11"/>
      <c r="G38" s="32"/>
    </row>
    <row r="39" spans="1:7" ht="25.5" x14ac:dyDescent="0.25">
      <c r="A39" s="244" t="s">
        <v>293</v>
      </c>
      <c r="B39" s="245" t="s">
        <v>68</v>
      </c>
      <c r="C39" s="32"/>
      <c r="D39" s="11"/>
      <c r="E39" s="11"/>
      <c r="F39" s="11"/>
      <c r="G39" s="32"/>
    </row>
    <row r="40" spans="1:7" ht="89.25" x14ac:dyDescent="0.25">
      <c r="A40" s="244" t="s">
        <v>294</v>
      </c>
      <c r="B40" s="245" t="s">
        <v>69</v>
      </c>
      <c r="C40" s="32"/>
      <c r="D40" s="11"/>
      <c r="E40" s="11"/>
      <c r="F40" s="11"/>
      <c r="G40" s="32"/>
    </row>
    <row r="41" spans="1:7" ht="25.5" x14ac:dyDescent="0.25">
      <c r="A41" s="244" t="s">
        <v>295</v>
      </c>
      <c r="B41" s="245" t="s">
        <v>70</v>
      </c>
      <c r="C41" s="32"/>
      <c r="D41" s="11"/>
      <c r="E41" s="11"/>
      <c r="F41" s="11"/>
      <c r="G41" s="32"/>
    </row>
    <row r="42" spans="1:7" ht="76.5" x14ac:dyDescent="0.25">
      <c r="A42" s="244" t="s">
        <v>296</v>
      </c>
      <c r="B42" s="245" t="s">
        <v>187</v>
      </c>
      <c r="C42" s="32"/>
      <c r="D42" s="11"/>
      <c r="E42" s="11"/>
      <c r="F42" s="11"/>
      <c r="G42" s="32"/>
    </row>
    <row r="43" spans="1:7" ht="51" x14ac:dyDescent="0.25">
      <c r="A43" s="244" t="s">
        <v>297</v>
      </c>
      <c r="B43" s="245" t="s">
        <v>188</v>
      </c>
      <c r="C43" s="32"/>
      <c r="D43" s="11"/>
      <c r="E43" s="11"/>
      <c r="F43" s="11"/>
      <c r="G43" s="32"/>
    </row>
    <row r="44" spans="1:7" ht="38.25" x14ac:dyDescent="0.25">
      <c r="A44" s="244" t="s">
        <v>298</v>
      </c>
      <c r="B44" s="245" t="s">
        <v>71</v>
      </c>
      <c r="C44" s="32"/>
      <c r="D44" s="11"/>
      <c r="E44" s="11"/>
      <c r="F44" s="11"/>
      <c r="G44" s="32"/>
    </row>
    <row r="45" spans="1:7" ht="63.75" x14ac:dyDescent="0.25">
      <c r="A45" s="244" t="s">
        <v>299</v>
      </c>
      <c r="B45" s="245" t="s">
        <v>189</v>
      </c>
      <c r="C45" s="32"/>
      <c r="D45" s="11"/>
      <c r="E45" s="11"/>
      <c r="F45" s="11"/>
      <c r="G45" s="32"/>
    </row>
    <row r="46" spans="1:7" ht="89.25" x14ac:dyDescent="0.25">
      <c r="A46" s="16" t="s">
        <v>190</v>
      </c>
      <c r="B46" s="17" t="s">
        <v>191</v>
      </c>
      <c r="C46" s="32"/>
      <c r="D46" s="11"/>
      <c r="E46" s="11"/>
      <c r="F46" s="11"/>
      <c r="G46" s="32"/>
    </row>
    <row r="47" spans="1:7" ht="89.25" x14ac:dyDescent="0.25">
      <c r="A47" s="244" t="s">
        <v>300</v>
      </c>
      <c r="B47" s="245" t="s">
        <v>191</v>
      </c>
      <c r="C47" s="32"/>
      <c r="D47" s="11"/>
      <c r="E47" s="11"/>
      <c r="F47" s="11"/>
      <c r="G47" s="32"/>
    </row>
    <row r="48" spans="1:7" ht="38.25" x14ac:dyDescent="0.25">
      <c r="A48" s="244" t="s">
        <v>301</v>
      </c>
      <c r="B48" s="245" t="s">
        <v>192</v>
      </c>
      <c r="C48" s="32"/>
      <c r="D48" s="11"/>
      <c r="E48" s="11"/>
      <c r="F48" s="11"/>
      <c r="G48" s="32"/>
    </row>
    <row r="49" spans="1:7" ht="25.5" x14ac:dyDescent="0.25">
      <c r="A49" s="244" t="s">
        <v>302</v>
      </c>
      <c r="B49" s="245" t="s">
        <v>72</v>
      </c>
      <c r="C49" s="32"/>
      <c r="D49" s="11"/>
      <c r="E49" s="11"/>
      <c r="F49" s="11"/>
      <c r="G49" s="32"/>
    </row>
    <row r="50" spans="1:7" ht="38.25" x14ac:dyDescent="0.25">
      <c r="A50" s="244" t="s">
        <v>303</v>
      </c>
      <c r="B50" s="245" t="s">
        <v>73</v>
      </c>
      <c r="C50" s="32"/>
      <c r="D50" s="11"/>
      <c r="E50" s="11"/>
      <c r="F50" s="11"/>
      <c r="G50" s="32"/>
    </row>
    <row r="51" spans="1:7" ht="38.25" x14ac:dyDescent="0.25">
      <c r="A51" s="244" t="s">
        <v>304</v>
      </c>
      <c r="B51" s="245" t="s">
        <v>306</v>
      </c>
      <c r="C51" s="32"/>
      <c r="D51" s="11"/>
      <c r="E51" s="11"/>
      <c r="F51" s="38"/>
      <c r="G51" s="32"/>
    </row>
    <row r="52" spans="1:7" ht="38.25" x14ac:dyDescent="0.25">
      <c r="A52" s="244" t="s">
        <v>305</v>
      </c>
      <c r="B52" s="245" t="s">
        <v>74</v>
      </c>
      <c r="C52" s="52"/>
      <c r="D52" s="20"/>
      <c r="E52" s="20"/>
      <c r="F52" s="20"/>
      <c r="G52" s="52"/>
    </row>
    <row r="53" spans="1:7" ht="120" x14ac:dyDescent="0.25">
      <c r="A53" s="21"/>
      <c r="B53" s="22"/>
      <c r="C53" s="54" t="s">
        <v>150</v>
      </c>
      <c r="D53" s="20">
        <v>98.2</v>
      </c>
      <c r="E53" s="20">
        <v>98.2</v>
      </c>
      <c r="F53" s="53">
        <v>1</v>
      </c>
      <c r="G53" s="52"/>
    </row>
    <row r="54" spans="1:7" ht="95.25" customHeight="1" x14ac:dyDescent="0.25">
      <c r="A54" s="21"/>
      <c r="B54" s="22"/>
      <c r="C54" s="32" t="s">
        <v>3</v>
      </c>
      <c r="D54" s="11">
        <v>64</v>
      </c>
      <c r="E54" s="11">
        <v>64</v>
      </c>
      <c r="F54" s="38">
        <f>E54/D54</f>
        <v>1</v>
      </c>
      <c r="G54" s="52"/>
    </row>
    <row r="55" spans="1:7" x14ac:dyDescent="0.25">
      <c r="A55" s="4"/>
      <c r="B55" s="28" t="s">
        <v>14</v>
      </c>
      <c r="C55" s="25"/>
      <c r="D55" s="26"/>
      <c r="E55" s="26"/>
      <c r="F55" s="26"/>
      <c r="G55" s="25"/>
    </row>
    <row r="56" spans="1:7" ht="15.75" thickBot="1" x14ac:dyDescent="0.3">
      <c r="A56" s="758" t="s">
        <v>19</v>
      </c>
      <c r="B56" s="758"/>
      <c r="C56" s="758"/>
      <c r="D56" s="758"/>
      <c r="E56" s="758"/>
      <c r="F56" s="758"/>
      <c r="G56" s="758"/>
    </row>
    <row r="57" spans="1:7" ht="25.5" x14ac:dyDescent="0.25">
      <c r="A57" s="428" t="s">
        <v>310</v>
      </c>
      <c r="B57" s="426" t="s">
        <v>269</v>
      </c>
      <c r="C57" s="32"/>
      <c r="D57" s="11"/>
      <c r="E57" s="11"/>
      <c r="F57" s="11"/>
      <c r="G57" s="32"/>
    </row>
    <row r="58" spans="1:7" ht="51" customHeight="1" x14ac:dyDescent="0.25">
      <c r="A58" s="231" t="s">
        <v>36</v>
      </c>
      <c r="B58" s="232" t="s">
        <v>75</v>
      </c>
      <c r="C58" s="697"/>
      <c r="D58" s="14"/>
      <c r="E58" s="14"/>
      <c r="F58" s="14"/>
      <c r="G58" s="51"/>
    </row>
    <row r="59" spans="1:7" ht="51" x14ac:dyDescent="0.25">
      <c r="A59" s="244" t="s">
        <v>37</v>
      </c>
      <c r="B59" s="245" t="s">
        <v>76</v>
      </c>
      <c r="C59" s="697"/>
      <c r="D59" s="50"/>
      <c r="E59" s="50"/>
      <c r="F59" s="50"/>
      <c r="G59" s="49"/>
    </row>
    <row r="60" spans="1:7" ht="51" x14ac:dyDescent="0.25">
      <c r="A60" s="244" t="s">
        <v>38</v>
      </c>
      <c r="B60" s="245" t="s">
        <v>197</v>
      </c>
      <c r="C60" s="697"/>
      <c r="D60" s="50"/>
      <c r="E60" s="50"/>
      <c r="F60" s="50"/>
      <c r="G60" s="49"/>
    </row>
    <row r="61" spans="1:7" s="83" customFormat="1" ht="76.5" x14ac:dyDescent="0.25">
      <c r="A61" s="244" t="s">
        <v>39</v>
      </c>
      <c r="B61" s="245" t="s">
        <v>77</v>
      </c>
      <c r="C61" s="697"/>
      <c r="D61" s="216"/>
      <c r="E61" s="407"/>
      <c r="F61" s="406"/>
      <c r="G61" s="406"/>
    </row>
    <row r="62" spans="1:7" ht="51" x14ac:dyDescent="0.25">
      <c r="A62" s="244" t="s">
        <v>40</v>
      </c>
      <c r="B62" s="245" t="s">
        <v>199</v>
      </c>
      <c r="C62" s="697"/>
      <c r="D62" s="50"/>
      <c r="E62" s="50"/>
      <c r="F62" s="50"/>
      <c r="G62" s="49"/>
    </row>
    <row r="63" spans="1:7" ht="89.25" x14ac:dyDescent="0.25">
      <c r="A63" s="244" t="s">
        <v>193</v>
      </c>
      <c r="B63" s="245" t="s">
        <v>200</v>
      </c>
      <c r="C63" s="697"/>
      <c r="D63" s="50"/>
      <c r="E63" s="50"/>
      <c r="F63" s="50"/>
      <c r="G63" s="49"/>
    </row>
    <row r="64" spans="1:7" ht="25.5" x14ac:dyDescent="0.25">
      <c r="A64" s="244" t="s">
        <v>194</v>
      </c>
      <c r="B64" s="245" t="s">
        <v>80</v>
      </c>
      <c r="C64" s="697"/>
      <c r="D64" s="50"/>
      <c r="E64" s="50"/>
      <c r="F64" s="50"/>
      <c r="G64" s="49"/>
    </row>
    <row r="65" spans="1:7" ht="89.25" x14ac:dyDescent="0.25">
      <c r="A65" s="84" t="s">
        <v>259</v>
      </c>
      <c r="B65" s="245" t="s">
        <v>81</v>
      </c>
      <c r="C65" s="697"/>
      <c r="D65" s="48"/>
      <c r="E65" s="48"/>
      <c r="F65" s="48"/>
      <c r="G65" s="47"/>
    </row>
    <row r="66" spans="1:7" ht="25.5" x14ac:dyDescent="0.25">
      <c r="A66" s="244" t="s">
        <v>135</v>
      </c>
      <c r="B66" s="245" t="s">
        <v>82</v>
      </c>
      <c r="C66" s="754"/>
      <c r="D66" s="26"/>
      <c r="E66" s="26"/>
      <c r="F66" s="26"/>
      <c r="G66" s="25"/>
    </row>
    <row r="67" spans="1:7" ht="25.5" x14ac:dyDescent="0.25">
      <c r="A67" s="244" t="s">
        <v>139</v>
      </c>
      <c r="B67" s="245" t="s">
        <v>83</v>
      </c>
      <c r="C67" s="755"/>
      <c r="D67" s="11"/>
      <c r="E67" s="11"/>
      <c r="F67" s="11"/>
      <c r="G67" s="32"/>
    </row>
    <row r="68" spans="1:7" ht="25.5" x14ac:dyDescent="0.25">
      <c r="A68" s="244" t="s">
        <v>175</v>
      </c>
      <c r="B68" s="245" t="s">
        <v>201</v>
      </c>
      <c r="C68" s="755"/>
      <c r="D68" s="11"/>
      <c r="E68" s="11"/>
      <c r="F68" s="11"/>
      <c r="G68" s="32"/>
    </row>
    <row r="69" spans="1:7" ht="51" x14ac:dyDescent="0.25">
      <c r="A69" s="244" t="s">
        <v>272</v>
      </c>
      <c r="B69" s="245" t="s">
        <v>202</v>
      </c>
      <c r="C69" s="755"/>
      <c r="D69" s="11"/>
      <c r="E69" s="11"/>
      <c r="F69" s="11"/>
      <c r="G69" s="32"/>
    </row>
    <row r="70" spans="1:7" ht="38.25" x14ac:dyDescent="0.25">
      <c r="A70" s="244" t="s">
        <v>273</v>
      </c>
      <c r="B70" s="245" t="s">
        <v>84</v>
      </c>
      <c r="C70" s="755"/>
      <c r="D70" s="11"/>
      <c r="E70" s="11"/>
      <c r="F70" s="11"/>
      <c r="G70" s="32"/>
    </row>
    <row r="71" spans="1:7" ht="51" x14ac:dyDescent="0.25">
      <c r="A71" s="244" t="s">
        <v>274</v>
      </c>
      <c r="B71" s="245" t="s">
        <v>85</v>
      </c>
      <c r="C71" s="755"/>
      <c r="D71" s="11"/>
      <c r="E71" s="11"/>
      <c r="F71" s="11"/>
      <c r="G71" s="32"/>
    </row>
    <row r="72" spans="1:7" ht="51" x14ac:dyDescent="0.25">
      <c r="A72" s="244" t="s">
        <v>275</v>
      </c>
      <c r="B72" s="245" t="s">
        <v>203</v>
      </c>
      <c r="C72" s="755"/>
      <c r="D72" s="11"/>
      <c r="E72" s="11"/>
      <c r="F72" s="11"/>
      <c r="G72" s="32"/>
    </row>
    <row r="73" spans="1:7" ht="63.75" x14ac:dyDescent="0.25">
      <c r="A73" s="244" t="s">
        <v>276</v>
      </c>
      <c r="B73" s="245" t="s">
        <v>86</v>
      </c>
      <c r="C73" s="755"/>
      <c r="D73" s="11"/>
      <c r="E73" s="11"/>
      <c r="F73" s="11"/>
      <c r="G73" s="32"/>
    </row>
    <row r="74" spans="1:7" ht="63.75" x14ac:dyDescent="0.25">
      <c r="A74" s="244" t="s">
        <v>277</v>
      </c>
      <c r="B74" s="245" t="s">
        <v>87</v>
      </c>
      <c r="C74" s="755"/>
      <c r="D74" s="11"/>
      <c r="E74" s="11"/>
      <c r="F74" s="11"/>
      <c r="G74" s="32"/>
    </row>
    <row r="75" spans="1:7" ht="63.75" x14ac:dyDescent="0.25">
      <c r="A75" s="244" t="s">
        <v>278</v>
      </c>
      <c r="B75" s="245" t="s">
        <v>88</v>
      </c>
      <c r="C75" s="755"/>
      <c r="D75" s="11"/>
      <c r="E75" s="11"/>
      <c r="F75" s="11"/>
      <c r="G75" s="32"/>
    </row>
    <row r="76" spans="1:7" ht="76.5" x14ac:dyDescent="0.25">
      <c r="A76" s="244" t="s">
        <v>279</v>
      </c>
      <c r="B76" s="245" t="s">
        <v>89</v>
      </c>
      <c r="C76" s="755"/>
      <c r="D76" s="11"/>
      <c r="E76" s="11"/>
      <c r="F76" s="11"/>
      <c r="G76" s="32"/>
    </row>
    <row r="77" spans="1:7" ht="51" x14ac:dyDescent="0.25">
      <c r="A77" s="244" t="s">
        <v>280</v>
      </c>
      <c r="B77" s="245" t="s">
        <v>90</v>
      </c>
      <c r="C77" s="755"/>
      <c r="D77" s="11"/>
      <c r="E77" s="11"/>
      <c r="F77" s="11"/>
      <c r="G77" s="32"/>
    </row>
    <row r="78" spans="1:7" ht="38.25" x14ac:dyDescent="0.25">
      <c r="A78" s="244" t="s">
        <v>281</v>
      </c>
      <c r="B78" s="245" t="s">
        <v>91</v>
      </c>
      <c r="C78" s="755"/>
      <c r="D78" s="11"/>
      <c r="E78" s="11"/>
      <c r="F78" s="11"/>
      <c r="G78" s="32"/>
    </row>
    <row r="79" spans="1:7" ht="63.75" x14ac:dyDescent="0.25">
      <c r="A79" s="244" t="s">
        <v>283</v>
      </c>
      <c r="B79" s="245" t="s">
        <v>92</v>
      </c>
      <c r="C79" s="755"/>
      <c r="D79" s="11"/>
      <c r="E79" s="11"/>
      <c r="F79" s="11"/>
      <c r="G79" s="32"/>
    </row>
    <row r="80" spans="1:7" ht="204.75" x14ac:dyDescent="0.25">
      <c r="A80" s="244" t="s">
        <v>284</v>
      </c>
      <c r="B80" s="419" t="s">
        <v>198</v>
      </c>
      <c r="C80" s="755"/>
      <c r="D80" s="11"/>
      <c r="E80" s="11"/>
      <c r="F80" s="11"/>
      <c r="G80" s="32"/>
    </row>
    <row r="81" spans="1:7" ht="78.75" x14ac:dyDescent="0.25">
      <c r="A81" s="244" t="s">
        <v>285</v>
      </c>
      <c r="B81" s="419" t="s">
        <v>78</v>
      </c>
      <c r="C81" s="755"/>
      <c r="D81" s="46"/>
      <c r="E81" s="45"/>
      <c r="F81" s="38"/>
      <c r="G81" s="32"/>
    </row>
    <row r="82" spans="1:7" ht="25.5" x14ac:dyDescent="0.25">
      <c r="A82" s="244" t="s">
        <v>286</v>
      </c>
      <c r="B82" s="245" t="s">
        <v>79</v>
      </c>
      <c r="C82" s="755"/>
      <c r="D82" s="11"/>
      <c r="E82" s="11"/>
      <c r="F82" s="11"/>
      <c r="G82" s="32"/>
    </row>
    <row r="83" spans="1:7" ht="213" customHeight="1" x14ac:dyDescent="0.25">
      <c r="A83" s="16"/>
      <c r="B83" s="17"/>
      <c r="C83" s="270" t="s">
        <v>116</v>
      </c>
      <c r="D83" s="11">
        <v>82.5</v>
      </c>
      <c r="E83" s="11">
        <v>83.7</v>
      </c>
      <c r="F83" s="11">
        <f>E83/D83*100</f>
        <v>101.45454545454547</v>
      </c>
      <c r="G83" s="32"/>
    </row>
    <row r="84" spans="1:7" ht="89.25" x14ac:dyDescent="0.25">
      <c r="A84" s="16"/>
      <c r="B84" s="17"/>
      <c r="C84" s="270" t="s">
        <v>2</v>
      </c>
      <c r="D84" s="11">
        <v>64</v>
      </c>
      <c r="E84" s="11">
        <v>64</v>
      </c>
      <c r="F84" s="38">
        <v>1</v>
      </c>
      <c r="G84" s="32"/>
    </row>
    <row r="85" spans="1:7" x14ac:dyDescent="0.25">
      <c r="A85" s="4"/>
      <c r="B85" s="28" t="s">
        <v>14</v>
      </c>
      <c r="C85" s="25"/>
      <c r="D85" s="26"/>
      <c r="E85" s="26"/>
      <c r="F85" s="26"/>
      <c r="G85" s="25"/>
    </row>
    <row r="86" spans="1:7" x14ac:dyDescent="0.25">
      <c r="A86" s="757" t="s">
        <v>20</v>
      </c>
      <c r="B86" s="757"/>
      <c r="C86" s="757"/>
      <c r="D86" s="757"/>
      <c r="E86" s="757"/>
      <c r="F86" s="757"/>
      <c r="G86" s="757"/>
    </row>
    <row r="87" spans="1:7" ht="25.5" x14ac:dyDescent="0.25">
      <c r="A87" s="5" t="s">
        <v>270</v>
      </c>
      <c r="B87" s="6" t="s">
        <v>95</v>
      </c>
      <c r="C87" s="44"/>
      <c r="D87" s="40"/>
      <c r="E87" s="43"/>
      <c r="F87" s="43"/>
      <c r="G87" s="25"/>
    </row>
    <row r="88" spans="1:7" ht="140.25" x14ac:dyDescent="0.25">
      <c r="A88" s="5" t="s">
        <v>36</v>
      </c>
      <c r="B88" s="6" t="s">
        <v>96</v>
      </c>
      <c r="C88" s="3" t="s">
        <v>250</v>
      </c>
      <c r="D88" s="42">
        <v>100</v>
      </c>
      <c r="E88" s="12">
        <v>100</v>
      </c>
      <c r="F88" s="38">
        <f>E88/D88</f>
        <v>1</v>
      </c>
      <c r="G88" s="9"/>
    </row>
    <row r="89" spans="1:7" ht="153" x14ac:dyDescent="0.25">
      <c r="A89" s="7" t="s">
        <v>313</v>
      </c>
      <c r="B89" s="8" t="s">
        <v>314</v>
      </c>
      <c r="C89" s="32"/>
      <c r="D89" s="11"/>
      <c r="E89" s="11"/>
      <c r="F89" s="11"/>
      <c r="G89" s="32"/>
    </row>
    <row r="90" spans="1:7" ht="141.75" x14ac:dyDescent="0.25">
      <c r="A90" s="193" t="s">
        <v>315</v>
      </c>
      <c r="B90" s="419" t="s">
        <v>316</v>
      </c>
      <c r="C90" s="32"/>
      <c r="D90" s="11"/>
      <c r="E90" s="11"/>
      <c r="F90" s="11"/>
      <c r="G90" s="32"/>
    </row>
    <row r="91" spans="1:7" ht="51" x14ac:dyDescent="0.25">
      <c r="A91" s="5" t="s">
        <v>37</v>
      </c>
      <c r="B91" s="6" t="s">
        <v>105</v>
      </c>
      <c r="C91" s="25"/>
      <c r="D91" s="26"/>
      <c r="E91" s="26"/>
      <c r="F91" s="26"/>
      <c r="G91" s="25"/>
    </row>
    <row r="92" spans="1:7" ht="38.25" x14ac:dyDescent="0.25">
      <c r="A92" s="5" t="s">
        <v>317</v>
      </c>
      <c r="B92" s="6" t="s">
        <v>106</v>
      </c>
      <c r="C92" s="25"/>
      <c r="D92" s="26"/>
      <c r="E92" s="26"/>
      <c r="F92" s="26"/>
      <c r="G92" s="25"/>
    </row>
    <row r="93" spans="1:7" ht="25.5" x14ac:dyDescent="0.25">
      <c r="A93" s="5" t="s">
        <v>38</v>
      </c>
      <c r="B93" s="6" t="s">
        <v>108</v>
      </c>
      <c r="C93" s="25"/>
      <c r="D93" s="26"/>
      <c r="E93" s="26"/>
      <c r="F93" s="26"/>
      <c r="G93" s="25"/>
    </row>
    <row r="94" spans="1:7" ht="51" x14ac:dyDescent="0.25">
      <c r="A94" s="7" t="s">
        <v>223</v>
      </c>
      <c r="B94" s="8" t="s">
        <v>109</v>
      </c>
      <c r="C94" s="32"/>
      <c r="D94" s="11"/>
      <c r="E94" s="11"/>
      <c r="F94" s="11"/>
      <c r="G94" s="32"/>
    </row>
    <row r="95" spans="1:7" ht="102" x14ac:dyDescent="0.25">
      <c r="A95" s="5" t="s">
        <v>224</v>
      </c>
      <c r="B95" s="6" t="s">
        <v>110</v>
      </c>
      <c r="C95" s="25"/>
      <c r="D95" s="26"/>
      <c r="E95" s="26"/>
      <c r="F95" s="26"/>
      <c r="G95" s="25"/>
    </row>
    <row r="96" spans="1:7" ht="90" thickBot="1" x14ac:dyDescent="0.3">
      <c r="A96" s="7" t="s">
        <v>225</v>
      </c>
      <c r="B96" s="8" t="s">
        <v>111</v>
      </c>
      <c r="C96" s="32"/>
      <c r="D96" s="11"/>
      <c r="E96" s="39"/>
      <c r="F96" s="11"/>
      <c r="G96" s="32"/>
    </row>
    <row r="97" spans="1:7" ht="179.25" thickBot="1" x14ac:dyDescent="0.3">
      <c r="A97" s="7" t="s">
        <v>226</v>
      </c>
      <c r="B97" s="8" t="s">
        <v>112</v>
      </c>
      <c r="C97" s="41" t="s">
        <v>244</v>
      </c>
      <c r="D97" s="68">
        <v>10.5</v>
      </c>
      <c r="E97" s="69">
        <v>10.5</v>
      </c>
      <c r="F97" s="38">
        <f>E97/D97</f>
        <v>1</v>
      </c>
      <c r="G97" s="70"/>
    </row>
    <row r="98" spans="1:7" ht="38.25" x14ac:dyDescent="0.25">
      <c r="A98" s="7" t="s">
        <v>227</v>
      </c>
      <c r="B98" s="8" t="s">
        <v>113</v>
      </c>
      <c r="C98" s="32"/>
      <c r="D98" s="11"/>
      <c r="E98" s="39"/>
      <c r="F98" s="11"/>
      <c r="G98" s="32"/>
    </row>
    <row r="99" spans="1:7" ht="89.25" x14ac:dyDescent="0.25">
      <c r="A99" s="7" t="s">
        <v>228</v>
      </c>
      <c r="B99" s="8" t="s">
        <v>114</v>
      </c>
      <c r="C99" s="3" t="s">
        <v>251</v>
      </c>
      <c r="D99" s="15">
        <v>1.2749999999999999</v>
      </c>
      <c r="E99" s="698">
        <v>1.2749999999999999</v>
      </c>
      <c r="F99" s="38">
        <f>E99/D99</f>
        <v>1</v>
      </c>
      <c r="G99" s="70"/>
    </row>
    <row r="100" spans="1:7" x14ac:dyDescent="0.25">
      <c r="A100" s="5" t="s">
        <v>229</v>
      </c>
      <c r="B100" s="6" t="s">
        <v>21</v>
      </c>
      <c r="C100" s="25"/>
      <c r="D100" s="26"/>
      <c r="E100" s="26"/>
      <c r="F100" s="26"/>
      <c r="G100" s="25"/>
    </row>
    <row r="101" spans="1:7" ht="25.5" x14ac:dyDescent="0.25">
      <c r="A101" s="7" t="s">
        <v>230</v>
      </c>
      <c r="B101" s="8" t="s">
        <v>115</v>
      </c>
      <c r="C101" s="32"/>
      <c r="D101" s="11"/>
      <c r="E101" s="11"/>
      <c r="F101" s="11"/>
      <c r="G101" s="32"/>
    </row>
    <row r="102" spans="1:7" x14ac:dyDescent="0.25">
      <c r="A102" s="37"/>
      <c r="B102" s="36" t="s">
        <v>14</v>
      </c>
      <c r="C102" s="30"/>
      <c r="D102" s="35"/>
      <c r="E102" s="35"/>
      <c r="F102" s="31"/>
      <c r="G102" s="30"/>
    </row>
    <row r="103" spans="1:7" x14ac:dyDescent="0.25">
      <c r="A103" s="758" t="s">
        <v>22</v>
      </c>
      <c r="B103" s="757"/>
      <c r="C103" s="758"/>
      <c r="D103" s="758"/>
      <c r="E103" s="758"/>
      <c r="F103" s="758"/>
      <c r="G103" s="758"/>
    </row>
    <row r="104" spans="1:7" ht="83.25" customHeight="1" x14ac:dyDescent="0.25">
      <c r="A104" s="465" t="s">
        <v>36</v>
      </c>
      <c r="B104" s="10" t="s">
        <v>23</v>
      </c>
      <c r="C104" s="61" t="s">
        <v>159</v>
      </c>
      <c r="D104" s="404">
        <v>0.56999999999999995</v>
      </c>
      <c r="E104" s="404">
        <v>0.65</v>
      </c>
      <c r="F104" s="405">
        <f>E104/D104</f>
        <v>1.1403508771929827</v>
      </c>
      <c r="G104" s="634" t="s">
        <v>506</v>
      </c>
    </row>
    <row r="105" spans="1:7" ht="63.75" x14ac:dyDescent="0.25">
      <c r="A105" s="465"/>
      <c r="B105" s="455"/>
      <c r="C105" s="63" t="s">
        <v>160</v>
      </c>
      <c r="D105" s="223">
        <v>16700</v>
      </c>
      <c r="E105" s="223">
        <v>20572</v>
      </c>
      <c r="F105" s="405">
        <f>E105/D105</f>
        <v>1.2318562874251497</v>
      </c>
      <c r="G105" s="645" t="s">
        <v>522</v>
      </c>
    </row>
    <row r="106" spans="1:7" ht="51" x14ac:dyDescent="0.25">
      <c r="A106" s="466" t="s">
        <v>37</v>
      </c>
      <c r="B106" s="270" t="s">
        <v>234</v>
      </c>
      <c r="C106" s="63"/>
      <c r="D106" s="223"/>
      <c r="E106" s="223"/>
      <c r="F106" s="405"/>
      <c r="G106" s="645"/>
    </row>
    <row r="107" spans="1:7" x14ac:dyDescent="0.25">
      <c r="A107" s="343" t="s">
        <v>38</v>
      </c>
      <c r="B107" s="270" t="s">
        <v>232</v>
      </c>
      <c r="C107" s="63"/>
      <c r="D107" s="223"/>
      <c r="E107" s="223"/>
      <c r="F107" s="405"/>
      <c r="G107" s="645"/>
    </row>
    <row r="108" spans="1:7" ht="127.5" x14ac:dyDescent="0.25">
      <c r="A108" s="467" t="s">
        <v>39</v>
      </c>
      <c r="B108" s="270" t="s">
        <v>325</v>
      </c>
      <c r="C108" s="62"/>
      <c r="D108" s="62"/>
      <c r="E108" s="62"/>
      <c r="F108" s="62"/>
      <c r="G108" s="62"/>
    </row>
    <row r="109" spans="1:7" ht="25.5" x14ac:dyDescent="0.25">
      <c r="A109" s="469" t="s">
        <v>40</v>
      </c>
      <c r="B109" s="270" t="s">
        <v>326</v>
      </c>
      <c r="C109" s="34"/>
      <c r="D109" s="11"/>
      <c r="E109" s="11"/>
      <c r="F109" s="11"/>
      <c r="G109" s="32"/>
    </row>
    <row r="110" spans="1:7" ht="89.25" x14ac:dyDescent="0.25">
      <c r="A110" s="369"/>
      <c r="B110" s="344"/>
      <c r="C110" s="64" t="s">
        <v>161</v>
      </c>
      <c r="D110" s="23">
        <v>2625</v>
      </c>
      <c r="E110" s="23">
        <v>2600</v>
      </c>
      <c r="F110" s="33">
        <f>E110/D110</f>
        <v>0.99047619047619051</v>
      </c>
      <c r="G110" s="273" t="s">
        <v>501</v>
      </c>
    </row>
    <row r="111" spans="1:7" ht="102" x14ac:dyDescent="0.25">
      <c r="A111" s="369"/>
      <c r="B111" s="344"/>
      <c r="C111" s="224" t="s">
        <v>162</v>
      </c>
      <c r="D111" s="646">
        <v>120</v>
      </c>
      <c r="E111" s="646">
        <v>55</v>
      </c>
      <c r="F111" s="225">
        <f>E111/D111</f>
        <v>0.45833333333333331</v>
      </c>
      <c r="G111" s="647" t="s">
        <v>502</v>
      </c>
    </row>
    <row r="112" spans="1:7" ht="76.5" x14ac:dyDescent="0.25">
      <c r="A112" s="369"/>
      <c r="B112" s="344"/>
      <c r="C112" s="224" t="s">
        <v>163</v>
      </c>
      <c r="D112" s="643">
        <v>4250</v>
      </c>
      <c r="E112" s="534">
        <v>10079</v>
      </c>
      <c r="F112" s="225">
        <f>E112/D112</f>
        <v>2.3715294117647057</v>
      </c>
      <c r="G112" s="273" t="s">
        <v>503</v>
      </c>
    </row>
    <row r="113" spans="1:8" ht="89.25" x14ac:dyDescent="0.25">
      <c r="A113" s="369"/>
      <c r="B113" s="344"/>
      <c r="C113" s="224" t="s">
        <v>164</v>
      </c>
      <c r="D113" s="648">
        <v>1.1499999999999999</v>
      </c>
      <c r="E113" s="648">
        <v>3.12</v>
      </c>
      <c r="F113" s="95">
        <v>2.5870000000000002</v>
      </c>
      <c r="G113" s="273" t="s">
        <v>177</v>
      </c>
    </row>
    <row r="114" spans="1:8" ht="63.75" x14ac:dyDescent="0.25">
      <c r="A114" s="369"/>
      <c r="B114" s="344"/>
      <c r="C114" s="64" t="s">
        <v>165</v>
      </c>
      <c r="D114" s="24"/>
      <c r="E114" s="220" t="s">
        <v>205</v>
      </c>
      <c r="F114" s="220" t="s">
        <v>205</v>
      </c>
      <c r="G114" s="273" t="s">
        <v>504</v>
      </c>
    </row>
    <row r="115" spans="1:8" ht="102" x14ac:dyDescent="0.25">
      <c r="A115" s="369"/>
      <c r="B115" s="344"/>
      <c r="C115" s="63" t="s">
        <v>166</v>
      </c>
      <c r="D115" s="24"/>
      <c r="E115" s="220" t="s">
        <v>205</v>
      </c>
      <c r="F115" s="220" t="s">
        <v>205</v>
      </c>
      <c r="G115" s="273" t="s">
        <v>504</v>
      </c>
    </row>
    <row r="116" spans="1:8" ht="114.75" x14ac:dyDescent="0.25">
      <c r="A116" s="468" t="s">
        <v>193</v>
      </c>
      <c r="B116" s="344" t="s">
        <v>257</v>
      </c>
      <c r="C116" s="34"/>
      <c r="D116" s="11"/>
      <c r="E116" s="11"/>
      <c r="F116" s="11"/>
      <c r="G116" s="32"/>
    </row>
    <row r="117" spans="1:8" ht="51" x14ac:dyDescent="0.25">
      <c r="A117" s="470" t="s">
        <v>307</v>
      </c>
      <c r="B117" s="158" t="s">
        <v>327</v>
      </c>
    </row>
    <row r="118" spans="1:8" ht="114.75" x14ac:dyDescent="0.25">
      <c r="A118" s="467" t="s">
        <v>195</v>
      </c>
      <c r="B118" s="270" t="s">
        <v>233</v>
      </c>
      <c r="C118" s="34"/>
      <c r="D118" s="26"/>
      <c r="E118" s="26"/>
      <c r="F118" s="26"/>
      <c r="G118" s="25"/>
    </row>
    <row r="119" spans="1:8" ht="25.5" x14ac:dyDescent="0.25">
      <c r="A119" s="135" t="s">
        <v>196</v>
      </c>
      <c r="B119" s="152" t="s">
        <v>231</v>
      </c>
      <c r="C119" s="34"/>
      <c r="D119" s="11"/>
      <c r="E119" s="11"/>
      <c r="F119" s="11"/>
      <c r="G119" s="32"/>
    </row>
    <row r="120" spans="1:8" x14ac:dyDescent="0.25">
      <c r="A120" s="4"/>
      <c r="B120" s="28" t="s">
        <v>14</v>
      </c>
      <c r="C120" s="25"/>
      <c r="D120" s="26"/>
      <c r="E120" s="26"/>
      <c r="F120" s="26"/>
      <c r="G120" s="25"/>
    </row>
    <row r="121" spans="1:8" x14ac:dyDescent="0.25">
      <c r="A121" s="751" t="s">
        <v>24</v>
      </c>
      <c r="B121" s="752"/>
      <c r="C121" s="761"/>
      <c r="D121" s="761"/>
      <c r="E121" s="761"/>
      <c r="F121" s="761"/>
      <c r="G121" s="762"/>
    </row>
    <row r="122" spans="1:8" s="212" customFormat="1" ht="133.5" customHeight="1" x14ac:dyDescent="0.25">
      <c r="A122" s="360" t="s">
        <v>36</v>
      </c>
      <c r="B122" s="419" t="s">
        <v>329</v>
      </c>
      <c r="C122" s="227" t="s">
        <v>126</v>
      </c>
      <c r="D122" s="209">
        <v>375</v>
      </c>
      <c r="E122" s="228"/>
      <c r="F122" s="229">
        <f>E122/D122</f>
        <v>0</v>
      </c>
      <c r="G122" s="71"/>
    </row>
    <row r="123" spans="1:8" s="212" customFormat="1" ht="135.75" customHeight="1" x14ac:dyDescent="0.25">
      <c r="A123" s="208"/>
      <c r="B123" s="226"/>
      <c r="C123" s="227" t="s">
        <v>127</v>
      </c>
      <c r="D123" s="207">
        <v>2.8</v>
      </c>
      <c r="E123" s="210"/>
      <c r="F123" s="229">
        <f>E123/D123</f>
        <v>0</v>
      </c>
      <c r="G123" s="71"/>
      <c r="H123" s="230"/>
    </row>
    <row r="124" spans="1:8" ht="51" x14ac:dyDescent="0.25">
      <c r="A124" s="365" t="s">
        <v>37</v>
      </c>
      <c r="B124" s="366" t="s">
        <v>208</v>
      </c>
      <c r="C124" s="13"/>
      <c r="D124" s="11"/>
      <c r="E124" s="11"/>
      <c r="F124" s="11"/>
      <c r="G124" s="32"/>
    </row>
    <row r="125" spans="1:8" x14ac:dyDescent="0.25">
      <c r="A125" s="4"/>
      <c r="B125" s="28" t="s">
        <v>14</v>
      </c>
      <c r="C125" s="30"/>
      <c r="D125" s="31"/>
      <c r="E125" s="31"/>
      <c r="F125" s="31"/>
      <c r="G125" s="30"/>
    </row>
    <row r="126" spans="1:8" x14ac:dyDescent="0.25">
      <c r="A126" s="751" t="s">
        <v>238</v>
      </c>
      <c r="B126" s="752"/>
      <c r="C126" s="752"/>
      <c r="D126" s="752"/>
      <c r="E126" s="752"/>
      <c r="F126" s="752"/>
      <c r="G126" s="753"/>
    </row>
    <row r="127" spans="1:8" ht="38.25" x14ac:dyDescent="0.25">
      <c r="A127" s="471" t="s">
        <v>310</v>
      </c>
      <c r="B127" s="476" t="s">
        <v>331</v>
      </c>
      <c r="C127" s="496"/>
      <c r="D127" s="496"/>
      <c r="E127" s="496"/>
      <c r="F127" s="496"/>
      <c r="G127" s="497"/>
    </row>
    <row r="128" spans="1:8" s="83" customFormat="1" ht="63.75" x14ac:dyDescent="0.25">
      <c r="A128" s="205" t="s">
        <v>235</v>
      </c>
      <c r="B128" s="206" t="s">
        <v>125</v>
      </c>
      <c r="C128" s="152" t="s">
        <v>123</v>
      </c>
      <c r="D128" s="215">
        <v>100</v>
      </c>
      <c r="E128" s="213">
        <v>100</v>
      </c>
      <c r="F128" s="33">
        <f>E128/D128</f>
        <v>1</v>
      </c>
      <c r="G128" s="152"/>
    </row>
    <row r="129" spans="1:7" s="83" customFormat="1" ht="153" x14ac:dyDescent="0.25">
      <c r="A129" s="384" t="s">
        <v>37</v>
      </c>
      <c r="B129" s="492" t="s">
        <v>333</v>
      </c>
      <c r="C129" s="152"/>
      <c r="D129" s="215"/>
      <c r="E129" s="213"/>
      <c r="F129" s="33"/>
      <c r="G129" s="152"/>
    </row>
    <row r="130" spans="1:7" s="83" customFormat="1" ht="114.75" x14ac:dyDescent="0.25">
      <c r="A130" s="384" t="s">
        <v>38</v>
      </c>
      <c r="B130" s="103" t="s">
        <v>204</v>
      </c>
      <c r="C130" s="152"/>
      <c r="D130" s="215"/>
      <c r="E130" s="213"/>
      <c r="F130" s="33"/>
      <c r="G130" s="152"/>
    </row>
    <row r="131" spans="1:7" s="83" customFormat="1" ht="38.25" x14ac:dyDescent="0.25">
      <c r="A131" s="244" t="s">
        <v>39</v>
      </c>
      <c r="B131" s="245" t="s">
        <v>18</v>
      </c>
      <c r="C131" s="152"/>
      <c r="D131" s="215"/>
      <c r="E131" s="213"/>
      <c r="F131" s="33"/>
      <c r="G131" s="152"/>
    </row>
    <row r="132" spans="1:7" s="83" customFormat="1" ht="25.5" x14ac:dyDescent="0.25">
      <c r="A132" s="478" t="s">
        <v>307</v>
      </c>
      <c r="B132" s="479" t="s">
        <v>334</v>
      </c>
      <c r="C132" s="152"/>
      <c r="D132" s="215"/>
      <c r="E132" s="213"/>
      <c r="F132" s="33"/>
      <c r="G132" s="152"/>
    </row>
    <row r="133" spans="1:7" ht="232.5" customHeight="1" x14ac:dyDescent="0.25">
      <c r="A133" s="18" t="s">
        <v>237</v>
      </c>
      <c r="B133" s="19" t="s">
        <v>128</v>
      </c>
      <c r="C133" s="13" t="s">
        <v>124</v>
      </c>
      <c r="D133" s="26">
        <v>16</v>
      </c>
      <c r="E133" s="214">
        <v>16</v>
      </c>
      <c r="F133" s="33">
        <f>E133/D133</f>
        <v>1</v>
      </c>
      <c r="G133" s="408">
        <f>'план-график'!$K$165</f>
        <v>0</v>
      </c>
    </row>
    <row r="134" spans="1:7" x14ac:dyDescent="0.25">
      <c r="A134" s="4"/>
      <c r="B134" s="28" t="s">
        <v>14</v>
      </c>
      <c r="C134" s="25"/>
      <c r="D134" s="26"/>
      <c r="E134" s="26"/>
      <c r="F134" s="26"/>
      <c r="G134" s="25"/>
    </row>
    <row r="135" spans="1:7" x14ac:dyDescent="0.25">
      <c r="A135" s="29"/>
      <c r="B135" s="28" t="s">
        <v>15</v>
      </c>
      <c r="C135" s="27"/>
      <c r="D135" s="26"/>
      <c r="E135" s="26"/>
      <c r="F135" s="26"/>
      <c r="G135" s="25"/>
    </row>
    <row r="137" spans="1:7" ht="15.75" x14ac:dyDescent="0.25">
      <c r="A137" s="756"/>
      <c r="B137" s="756"/>
      <c r="C137" s="756"/>
      <c r="D137" s="756"/>
      <c r="E137" s="756"/>
      <c r="F137" s="756"/>
      <c r="G137" s="756"/>
    </row>
  </sheetData>
  <mergeCells count="10">
    <mergeCell ref="A2:G2"/>
    <mergeCell ref="A3:G3"/>
    <mergeCell ref="A7:G7"/>
    <mergeCell ref="A56:G56"/>
    <mergeCell ref="A121:G121"/>
    <mergeCell ref="A126:G126"/>
    <mergeCell ref="C66:C82"/>
    <mergeCell ref="A137:G137"/>
    <mergeCell ref="A86:G86"/>
    <mergeCell ref="A103:G103"/>
  </mergeCells>
  <phoneticPr fontId="34" type="noConversion"/>
  <pageMargins left="0.7" right="0.7" top="0.75" bottom="0.75" header="0.3" footer="0.3"/>
  <pageSetup paperSize="9" scale="63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3"/>
  <sheetViews>
    <sheetView view="pageBreakPreview" zoomScale="80" zoomScaleNormal="100" zoomScaleSheetLayoutView="80" workbookViewId="0">
      <selection activeCell="I6" sqref="I6"/>
    </sheetView>
  </sheetViews>
  <sheetFormatPr defaultRowHeight="15" x14ac:dyDescent="0.25"/>
  <cols>
    <col min="1" max="1" width="9.140625" style="268"/>
    <col min="2" max="2" width="38.85546875" style="268" customWidth="1"/>
    <col min="3" max="3" width="13.42578125" style="268" customWidth="1"/>
    <col min="4" max="4" width="9.140625" style="268"/>
    <col min="5" max="5" width="8.85546875" style="268" customWidth="1"/>
    <col min="6" max="6" width="7.7109375" style="268" customWidth="1"/>
    <col min="7" max="7" width="8.140625" style="268" customWidth="1"/>
    <col min="8" max="8" width="17.5703125" style="268" customWidth="1"/>
    <col min="9" max="9" width="17" style="268" customWidth="1"/>
    <col min="10" max="10" width="30" style="268" customWidth="1"/>
    <col min="11" max="11" width="34.42578125" style="512" customWidth="1"/>
    <col min="12" max="12" width="20.85546875" style="268" customWidth="1"/>
    <col min="13" max="13" width="18.140625" style="268" customWidth="1"/>
    <col min="14" max="14" width="10.5703125" style="268" bestFit="1" customWidth="1"/>
    <col min="15" max="16384" width="9.140625" style="268"/>
  </cols>
  <sheetData>
    <row r="1" spans="1:13" x14ac:dyDescent="0.25">
      <c r="K1" s="512" t="s">
        <v>176</v>
      </c>
    </row>
    <row r="2" spans="1:13" ht="20.25" x14ac:dyDescent="0.25">
      <c r="A2" s="779" t="s">
        <v>268</v>
      </c>
      <c r="B2" s="779"/>
      <c r="C2" s="779"/>
      <c r="D2" s="779"/>
      <c r="E2" s="779"/>
      <c r="F2" s="779"/>
      <c r="G2" s="779"/>
      <c r="H2" s="779"/>
      <c r="I2" s="779"/>
      <c r="J2" s="779"/>
      <c r="K2" s="779"/>
      <c r="L2" s="513"/>
      <c r="M2" s="513"/>
    </row>
    <row r="3" spans="1:13" ht="37.5" customHeight="1" x14ac:dyDescent="0.25">
      <c r="A3" s="770"/>
      <c r="B3" s="770" t="s">
        <v>25</v>
      </c>
      <c r="C3" s="770" t="s">
        <v>26</v>
      </c>
      <c r="D3" s="780" t="s">
        <v>27</v>
      </c>
      <c r="E3" s="781"/>
      <c r="F3" s="780" t="s">
        <v>28</v>
      </c>
      <c r="G3" s="781"/>
      <c r="H3" s="780" t="s">
        <v>248</v>
      </c>
      <c r="I3" s="781"/>
      <c r="J3" s="780" t="s">
        <v>29</v>
      </c>
      <c r="K3" s="781"/>
      <c r="L3" s="514" t="s">
        <v>258</v>
      </c>
      <c r="M3" s="515"/>
    </row>
    <row r="4" spans="1:13" ht="23.25" customHeight="1" x14ac:dyDescent="0.25">
      <c r="A4" s="771"/>
      <c r="B4" s="771"/>
      <c r="C4" s="771"/>
      <c r="D4" s="266" t="s">
        <v>30</v>
      </c>
      <c r="E4" s="266" t="s">
        <v>31</v>
      </c>
      <c r="F4" s="266" t="s">
        <v>30</v>
      </c>
      <c r="G4" s="266" t="s">
        <v>31</v>
      </c>
      <c r="H4" s="266" t="s">
        <v>32</v>
      </c>
      <c r="I4" s="266" t="s">
        <v>33</v>
      </c>
      <c r="J4" s="266" t="s">
        <v>34</v>
      </c>
      <c r="K4" s="266" t="s">
        <v>35</v>
      </c>
      <c r="L4" s="514"/>
      <c r="M4" s="515"/>
    </row>
    <row r="5" spans="1:13" x14ac:dyDescent="0.25">
      <c r="A5" s="499">
        <v>1</v>
      </c>
      <c r="B5" s="266">
        <v>2</v>
      </c>
      <c r="C5" s="498">
        <v>3</v>
      </c>
      <c r="D5" s="266">
        <v>4</v>
      </c>
      <c r="E5" s="266">
        <v>5</v>
      </c>
      <c r="F5" s="266">
        <v>6</v>
      </c>
      <c r="G5" s="266">
        <v>7</v>
      </c>
      <c r="H5" s="266">
        <v>8</v>
      </c>
      <c r="I5" s="266">
        <v>9</v>
      </c>
      <c r="J5" s="266">
        <v>10</v>
      </c>
      <c r="K5" s="266">
        <v>11</v>
      </c>
      <c r="L5" s="514">
        <v>12</v>
      </c>
      <c r="M5" s="515"/>
    </row>
    <row r="6" spans="1:13" ht="26.25" thickBot="1" x14ac:dyDescent="0.3">
      <c r="A6" s="499"/>
      <c r="B6" s="516" t="s">
        <v>13</v>
      </c>
      <c r="C6" s="498"/>
      <c r="D6" s="266"/>
      <c r="E6" s="266"/>
      <c r="F6" s="266"/>
      <c r="G6" s="266"/>
      <c r="H6" s="517">
        <f>H7+H53+H55</f>
        <v>1618297.9629999998</v>
      </c>
      <c r="I6" s="517">
        <f>I7+I53+I55</f>
        <v>1621914.8968000007</v>
      </c>
      <c r="J6" s="266"/>
      <c r="K6" s="266"/>
      <c r="L6" s="514"/>
      <c r="M6" s="700">
        <f>I6-финансир!M60-финансир!L60</f>
        <v>0</v>
      </c>
    </row>
    <row r="7" spans="1:13" ht="25.5" x14ac:dyDescent="0.25">
      <c r="A7" s="518" t="s">
        <v>270</v>
      </c>
      <c r="B7" s="484" t="s">
        <v>269</v>
      </c>
      <c r="C7" s="767" t="s">
        <v>515</v>
      </c>
      <c r="D7" s="266"/>
      <c r="E7" s="266"/>
      <c r="F7" s="266"/>
      <c r="G7" s="519"/>
      <c r="H7" s="475">
        <f>H8+H9+H10+H11+H12+H13+H14+H15+H16+H17+H18+H19+H20+H21+H22+H23+H24+H25+H26+H27+H28+H29+H30+H31+H32+H33+H34+H35+H36+H37+H38+H39+H40+H41+H42+H43+H44+H45+H46+H47+H48+H49+H50+H51+H52</f>
        <v>1615798.0629999998</v>
      </c>
      <c r="I7" s="475">
        <f>I8+I9+I10+I11+I12+I13+I14+I15+I16+I17+I18+I19+I20+I21+I22+I23+I24+I25+I26+I27+I28+I29+I30+I31+I32+I33+I34+I35+I36+I37+I38+I39+I40+I41+I42+I43+I44+I45+I46+I47+I48+I49+I50+I51+I52</f>
        <v>1621914.8968000007</v>
      </c>
      <c r="J7" s="409"/>
      <c r="K7" s="270"/>
      <c r="L7" s="267"/>
      <c r="M7" s="520"/>
    </row>
    <row r="8" spans="1:13" ht="162.75" customHeight="1" x14ac:dyDescent="0.25">
      <c r="A8" s="231" t="s">
        <v>36</v>
      </c>
      <c r="B8" s="232" t="s">
        <v>44</v>
      </c>
      <c r="C8" s="768"/>
      <c r="D8" s="266" t="s">
        <v>142</v>
      </c>
      <c r="E8" s="266" t="s">
        <v>143</v>
      </c>
      <c r="F8" s="266" t="s">
        <v>142</v>
      </c>
      <c r="G8" s="266" t="s">
        <v>143</v>
      </c>
      <c r="H8" s="521">
        <v>136072</v>
      </c>
      <c r="I8" s="522">
        <f>финансир!M10</f>
        <v>158340.65072000001</v>
      </c>
      <c r="J8" s="273" t="s">
        <v>340</v>
      </c>
      <c r="K8" s="523" t="s">
        <v>479</v>
      </c>
      <c r="L8" s="267"/>
      <c r="M8" s="524">
        <f>I8/H8</f>
        <v>1.1636534387677113</v>
      </c>
    </row>
    <row r="9" spans="1:13" ht="166.5" customHeight="1" x14ac:dyDescent="0.25">
      <c r="A9" s="244" t="s">
        <v>37</v>
      </c>
      <c r="B9" s="245" t="s">
        <v>45</v>
      </c>
      <c r="C9" s="768"/>
      <c r="D9" s="266" t="s">
        <v>142</v>
      </c>
      <c r="E9" s="266" t="s">
        <v>143</v>
      </c>
      <c r="F9" s="266" t="s">
        <v>142</v>
      </c>
      <c r="G9" s="266" t="s">
        <v>143</v>
      </c>
      <c r="H9" s="521">
        <v>41655</v>
      </c>
      <c r="I9" s="522">
        <f>финансир!M11</f>
        <v>42276.226999999999</v>
      </c>
      <c r="J9" s="273" t="s">
        <v>341</v>
      </c>
      <c r="K9" s="523" t="s">
        <v>523</v>
      </c>
      <c r="L9" s="267"/>
      <c r="M9" s="524">
        <f t="shared" ref="M9:M72" si="0">I9/H9</f>
        <v>1.0149136238146681</v>
      </c>
    </row>
    <row r="10" spans="1:13" ht="127.5" x14ac:dyDescent="0.25">
      <c r="A10" s="244" t="s">
        <v>38</v>
      </c>
      <c r="B10" s="245" t="s">
        <v>182</v>
      </c>
      <c r="C10" s="768"/>
      <c r="D10" s="266" t="s">
        <v>142</v>
      </c>
      <c r="E10" s="266" t="s">
        <v>143</v>
      </c>
      <c r="F10" s="266" t="s">
        <v>142</v>
      </c>
      <c r="G10" s="266" t="s">
        <v>143</v>
      </c>
      <c r="H10" s="521">
        <v>34561.980000000003</v>
      </c>
      <c r="I10" s="522">
        <f>финансир!M12</f>
        <v>35707.266000000003</v>
      </c>
      <c r="J10" s="273" t="s">
        <v>342</v>
      </c>
      <c r="K10" s="277" t="s">
        <v>477</v>
      </c>
      <c r="L10" s="275"/>
      <c r="M10" s="524">
        <f t="shared" si="0"/>
        <v>1.0331371640166449</v>
      </c>
    </row>
    <row r="11" spans="1:13" ht="152.25" customHeight="1" x14ac:dyDescent="0.25">
      <c r="A11" s="244" t="s">
        <v>39</v>
      </c>
      <c r="B11" s="245" t="s">
        <v>46</v>
      </c>
      <c r="C11" s="768"/>
      <c r="D11" s="266" t="s">
        <v>142</v>
      </c>
      <c r="E11" s="266" t="s">
        <v>143</v>
      </c>
      <c r="F11" s="266" t="s">
        <v>142</v>
      </c>
      <c r="G11" s="266" t="s">
        <v>143</v>
      </c>
      <c r="H11" s="521">
        <v>15000</v>
      </c>
      <c r="I11" s="522">
        <f>финансир!M13</f>
        <v>696.28062</v>
      </c>
      <c r="J11" s="273" t="s">
        <v>343</v>
      </c>
      <c r="K11" s="274" t="s">
        <v>478</v>
      </c>
      <c r="L11" s="267"/>
      <c r="M11" s="524">
        <f t="shared" si="0"/>
        <v>4.6418708000000003E-2</v>
      </c>
    </row>
    <row r="12" spans="1:13" ht="270" customHeight="1" x14ac:dyDescent="0.25">
      <c r="A12" s="244" t="s">
        <v>40</v>
      </c>
      <c r="B12" s="245" t="s">
        <v>183</v>
      </c>
      <c r="C12" s="768"/>
      <c r="D12" s="266" t="s">
        <v>142</v>
      </c>
      <c r="E12" s="266" t="s">
        <v>143</v>
      </c>
      <c r="F12" s="266" t="s">
        <v>142</v>
      </c>
      <c r="G12" s="266" t="s">
        <v>143</v>
      </c>
      <c r="H12" s="521">
        <v>6000</v>
      </c>
      <c r="I12" s="522">
        <f>финансир!M14</f>
        <v>0</v>
      </c>
      <c r="J12" s="273" t="s">
        <v>344</v>
      </c>
      <c r="K12" s="273" t="s">
        <v>338</v>
      </c>
      <c r="L12" s="525" t="s">
        <v>339</v>
      </c>
      <c r="M12" s="524">
        <f t="shared" si="0"/>
        <v>0</v>
      </c>
    </row>
    <row r="13" spans="1:13" ht="153" x14ac:dyDescent="0.25">
      <c r="A13" s="244" t="s">
        <v>193</v>
      </c>
      <c r="B13" s="245" t="s">
        <v>47</v>
      </c>
      <c r="C13" s="768"/>
      <c r="D13" s="266" t="s">
        <v>142</v>
      </c>
      <c r="E13" s="266" t="s">
        <v>143</v>
      </c>
      <c r="F13" s="266" t="s">
        <v>142</v>
      </c>
      <c r="G13" s="266" t="s">
        <v>143</v>
      </c>
      <c r="H13" s="521">
        <v>432904</v>
      </c>
      <c r="I13" s="522">
        <f>финансир!M15</f>
        <v>452343.88500000001</v>
      </c>
      <c r="J13" s="273" t="s">
        <v>345</v>
      </c>
      <c r="K13" s="273" t="s">
        <v>453</v>
      </c>
      <c r="L13" s="267"/>
      <c r="M13" s="524">
        <f t="shared" si="0"/>
        <v>1.0449057643265021</v>
      </c>
    </row>
    <row r="14" spans="1:13" ht="76.5" x14ac:dyDescent="0.25">
      <c r="A14" s="244" t="s">
        <v>194</v>
      </c>
      <c r="B14" s="245" t="s">
        <v>48</v>
      </c>
      <c r="C14" s="768"/>
      <c r="D14" s="266" t="s">
        <v>142</v>
      </c>
      <c r="E14" s="266" t="s">
        <v>143</v>
      </c>
      <c r="F14" s="266" t="s">
        <v>142</v>
      </c>
      <c r="G14" s="266" t="s">
        <v>143</v>
      </c>
      <c r="H14" s="521">
        <v>725.1</v>
      </c>
      <c r="I14" s="522">
        <f>финансир!M16</f>
        <v>708.49955999999997</v>
      </c>
      <c r="J14" s="273" t="s">
        <v>346</v>
      </c>
      <c r="K14" s="273" t="s">
        <v>454</v>
      </c>
      <c r="L14" s="267"/>
      <c r="M14" s="524">
        <f t="shared" si="0"/>
        <v>0.97710599917252783</v>
      </c>
    </row>
    <row r="15" spans="1:13" ht="191.25" x14ac:dyDescent="0.25">
      <c r="A15" s="244" t="s">
        <v>259</v>
      </c>
      <c r="B15" s="245" t="s">
        <v>49</v>
      </c>
      <c r="C15" s="768"/>
      <c r="D15" s="266" t="s">
        <v>142</v>
      </c>
      <c r="E15" s="266" t="s">
        <v>143</v>
      </c>
      <c r="F15" s="266" t="s">
        <v>142</v>
      </c>
      <c r="G15" s="266" t="s">
        <v>143</v>
      </c>
      <c r="H15" s="521">
        <v>8887.2000000000007</v>
      </c>
      <c r="I15" s="522">
        <f>финансир!M17</f>
        <v>8364.3379999999997</v>
      </c>
      <c r="J15" s="273" t="s">
        <v>347</v>
      </c>
      <c r="K15" s="273" t="s">
        <v>455</v>
      </c>
      <c r="L15" s="267"/>
      <c r="M15" s="524">
        <f t="shared" si="0"/>
        <v>0.94116684670087303</v>
      </c>
    </row>
    <row r="16" spans="1:13" ht="180" customHeight="1" x14ac:dyDescent="0.25">
      <c r="A16" s="244" t="s">
        <v>135</v>
      </c>
      <c r="B16" s="245" t="s">
        <v>184</v>
      </c>
      <c r="C16" s="768"/>
      <c r="D16" s="266" t="s">
        <v>142</v>
      </c>
      <c r="E16" s="266" t="s">
        <v>143</v>
      </c>
      <c r="F16" s="266" t="s">
        <v>142</v>
      </c>
      <c r="G16" s="266" t="s">
        <v>143</v>
      </c>
      <c r="H16" s="521">
        <v>440275</v>
      </c>
      <c r="I16" s="522">
        <f>финансир!M18</f>
        <v>428573.82699999999</v>
      </c>
      <c r="J16" s="273" t="s">
        <v>348</v>
      </c>
      <c r="K16" s="273" t="s">
        <v>456</v>
      </c>
      <c r="L16" s="267"/>
      <c r="M16" s="524">
        <f t="shared" si="0"/>
        <v>0.97342303560274823</v>
      </c>
    </row>
    <row r="17" spans="1:13" ht="201.75" customHeight="1" x14ac:dyDescent="0.25">
      <c r="A17" s="244" t="s">
        <v>139</v>
      </c>
      <c r="B17" s="245" t="s">
        <v>50</v>
      </c>
      <c r="C17" s="768"/>
      <c r="D17" s="266" t="s">
        <v>142</v>
      </c>
      <c r="E17" s="266" t="s">
        <v>143</v>
      </c>
      <c r="F17" s="266" t="s">
        <v>142</v>
      </c>
      <c r="G17" s="266" t="s">
        <v>143</v>
      </c>
      <c r="H17" s="521">
        <v>6788.9049999999997</v>
      </c>
      <c r="I17" s="522">
        <f>финансир!M19</f>
        <v>6222.4641899999997</v>
      </c>
      <c r="J17" s="273" t="s">
        <v>349</v>
      </c>
      <c r="K17" s="526" t="s">
        <v>439</v>
      </c>
      <c r="L17" s="267"/>
      <c r="M17" s="524">
        <f t="shared" si="0"/>
        <v>0.91656374481599023</v>
      </c>
    </row>
    <row r="18" spans="1:13" ht="204" customHeight="1" x14ac:dyDescent="0.25">
      <c r="A18" s="244" t="s">
        <v>175</v>
      </c>
      <c r="B18" s="245" t="s">
        <v>51</v>
      </c>
      <c r="C18" s="768"/>
      <c r="D18" s="266" t="s">
        <v>142</v>
      </c>
      <c r="E18" s="266" t="s">
        <v>143</v>
      </c>
      <c r="F18" s="266" t="s">
        <v>142</v>
      </c>
      <c r="G18" s="266" t="s">
        <v>143</v>
      </c>
      <c r="H18" s="521">
        <v>37093.324999999997</v>
      </c>
      <c r="I18" s="522">
        <f>финансир!M20</f>
        <v>36185.964290000004</v>
      </c>
      <c r="J18" s="273" t="s">
        <v>350</v>
      </c>
      <c r="K18" s="526" t="s">
        <v>438</v>
      </c>
      <c r="L18" s="267"/>
      <c r="M18" s="524">
        <f t="shared" si="0"/>
        <v>0.97553843690205733</v>
      </c>
    </row>
    <row r="19" spans="1:13" ht="76.5" x14ac:dyDescent="0.25">
      <c r="A19" s="244" t="s">
        <v>272</v>
      </c>
      <c r="B19" s="245" t="s">
        <v>52</v>
      </c>
      <c r="C19" s="768"/>
      <c r="D19" s="266" t="s">
        <v>142</v>
      </c>
      <c r="E19" s="266" t="s">
        <v>143</v>
      </c>
      <c r="F19" s="266" t="s">
        <v>142</v>
      </c>
      <c r="G19" s="266" t="s">
        <v>143</v>
      </c>
      <c r="H19" s="521">
        <v>2145.5</v>
      </c>
      <c r="I19" s="522">
        <f>финансир!M21</f>
        <v>2585.0498899999998</v>
      </c>
      <c r="J19" s="273" t="s">
        <v>351</v>
      </c>
      <c r="K19" s="270" t="s">
        <v>457</v>
      </c>
      <c r="L19" s="273"/>
      <c r="M19" s="524">
        <f t="shared" si="0"/>
        <v>1.2048706082498251</v>
      </c>
    </row>
    <row r="20" spans="1:13" ht="191.25" x14ac:dyDescent="0.25">
      <c r="A20" s="244" t="s">
        <v>273</v>
      </c>
      <c r="B20" s="245" t="s">
        <v>53</v>
      </c>
      <c r="C20" s="768"/>
      <c r="D20" s="266" t="s">
        <v>142</v>
      </c>
      <c r="E20" s="266" t="s">
        <v>143</v>
      </c>
      <c r="F20" s="266" t="s">
        <v>142</v>
      </c>
      <c r="G20" s="266" t="s">
        <v>143</v>
      </c>
      <c r="H20" s="521">
        <v>46.585999999999999</v>
      </c>
      <c r="I20" s="522">
        <f>финансир!M22</f>
        <v>0</v>
      </c>
      <c r="J20" s="273" t="s">
        <v>352</v>
      </c>
      <c r="K20" s="270" t="s">
        <v>1</v>
      </c>
      <c r="L20" s="267"/>
      <c r="M20" s="524">
        <f t="shared" si="0"/>
        <v>0</v>
      </c>
    </row>
    <row r="21" spans="1:13" ht="188.25" customHeight="1" x14ac:dyDescent="0.25">
      <c r="A21" s="244" t="s">
        <v>274</v>
      </c>
      <c r="B21" s="245" t="s">
        <v>54</v>
      </c>
      <c r="C21" s="768"/>
      <c r="D21" s="266" t="s">
        <v>142</v>
      </c>
      <c r="E21" s="266" t="s">
        <v>143</v>
      </c>
      <c r="F21" s="266" t="s">
        <v>142</v>
      </c>
      <c r="G21" s="266" t="s">
        <v>143</v>
      </c>
      <c r="H21" s="521">
        <v>98860</v>
      </c>
      <c r="I21" s="522">
        <f>финансир!M23</f>
        <v>109204.51132000001</v>
      </c>
      <c r="J21" s="273" t="s">
        <v>353</v>
      </c>
      <c r="K21" s="523" t="s">
        <v>480</v>
      </c>
      <c r="L21" s="267"/>
      <c r="M21" s="524">
        <f t="shared" si="0"/>
        <v>1.1046379862431721</v>
      </c>
    </row>
    <row r="22" spans="1:13" ht="76.5" x14ac:dyDescent="0.25">
      <c r="A22" s="244" t="s">
        <v>275</v>
      </c>
      <c r="B22" s="245" t="s">
        <v>55</v>
      </c>
      <c r="C22" s="768"/>
      <c r="D22" s="266" t="s">
        <v>142</v>
      </c>
      <c r="E22" s="266" t="s">
        <v>143</v>
      </c>
      <c r="F22" s="266" t="s">
        <v>142</v>
      </c>
      <c r="G22" s="266" t="s">
        <v>143</v>
      </c>
      <c r="H22" s="527">
        <v>0</v>
      </c>
      <c r="I22" s="522">
        <f>финансир!M24</f>
        <v>30.583729999999999</v>
      </c>
      <c r="J22" s="279"/>
      <c r="K22" s="528" t="s">
        <v>458</v>
      </c>
      <c r="L22" s="267"/>
      <c r="M22" s="524" t="e">
        <f t="shared" si="0"/>
        <v>#DIV/0!</v>
      </c>
    </row>
    <row r="23" spans="1:13" ht="63.75" x14ac:dyDescent="0.25">
      <c r="A23" s="244" t="s">
        <v>276</v>
      </c>
      <c r="B23" s="245" t="s">
        <v>56</v>
      </c>
      <c r="C23" s="768"/>
      <c r="D23" s="266" t="s">
        <v>142</v>
      </c>
      <c r="E23" s="266" t="s">
        <v>143</v>
      </c>
      <c r="F23" s="266" t="s">
        <v>142</v>
      </c>
      <c r="G23" s="266" t="s">
        <v>143</v>
      </c>
      <c r="H23" s="521">
        <v>62.72</v>
      </c>
      <c r="I23" s="522">
        <f>финансир!M25</f>
        <v>50.75</v>
      </c>
      <c r="J23" s="273" t="s">
        <v>354</v>
      </c>
      <c r="K23" s="270" t="s">
        <v>459</v>
      </c>
      <c r="L23" s="267"/>
      <c r="M23" s="524">
        <f t="shared" si="0"/>
        <v>0.8091517857142857</v>
      </c>
    </row>
    <row r="24" spans="1:13" ht="76.5" x14ac:dyDescent="0.25">
      <c r="A24" s="244" t="s">
        <v>277</v>
      </c>
      <c r="B24" s="245" t="s">
        <v>57</v>
      </c>
      <c r="C24" s="768"/>
      <c r="D24" s="266" t="s">
        <v>142</v>
      </c>
      <c r="E24" s="266" t="s">
        <v>143</v>
      </c>
      <c r="F24" s="266" t="s">
        <v>142</v>
      </c>
      <c r="G24" s="266" t="s">
        <v>143</v>
      </c>
      <c r="H24" s="521">
        <v>153.15</v>
      </c>
      <c r="I24" s="522">
        <f>финансир!M26</f>
        <v>152.1139</v>
      </c>
      <c r="J24" s="273" t="s">
        <v>355</v>
      </c>
      <c r="K24" s="273" t="s">
        <v>460</v>
      </c>
      <c r="L24" s="267"/>
      <c r="M24" s="524">
        <f t="shared" si="0"/>
        <v>0.9932347371857656</v>
      </c>
    </row>
    <row r="25" spans="1:13" ht="183.75" customHeight="1" x14ac:dyDescent="0.25">
      <c r="A25" s="244" t="s">
        <v>278</v>
      </c>
      <c r="B25" s="245" t="s">
        <v>185</v>
      </c>
      <c r="C25" s="768"/>
      <c r="D25" s="266" t="s">
        <v>142</v>
      </c>
      <c r="E25" s="266" t="s">
        <v>143</v>
      </c>
      <c r="F25" s="266" t="s">
        <v>142</v>
      </c>
      <c r="G25" s="266" t="s">
        <v>143</v>
      </c>
      <c r="H25" s="521">
        <v>766.8</v>
      </c>
      <c r="I25" s="522">
        <f>финансир!M27</f>
        <v>713.36324000000002</v>
      </c>
      <c r="J25" s="273" t="s">
        <v>356</v>
      </c>
      <c r="K25" s="273" t="s">
        <v>461</v>
      </c>
      <c r="L25" s="267"/>
      <c r="M25" s="524">
        <f t="shared" si="0"/>
        <v>0.93031199791340646</v>
      </c>
    </row>
    <row r="26" spans="1:13" ht="129.75" customHeight="1" x14ac:dyDescent="0.25">
      <c r="A26" s="244" t="s">
        <v>279</v>
      </c>
      <c r="B26" s="245" t="s">
        <v>58</v>
      </c>
      <c r="C26" s="768"/>
      <c r="D26" s="266" t="s">
        <v>142</v>
      </c>
      <c r="E26" s="266" t="s">
        <v>143</v>
      </c>
      <c r="F26" s="266" t="s">
        <v>142</v>
      </c>
      <c r="G26" s="266" t="s">
        <v>143</v>
      </c>
      <c r="H26" s="521">
        <v>2723</v>
      </c>
      <c r="I26" s="522">
        <f>финансир!M28</f>
        <v>6278.7719999999999</v>
      </c>
      <c r="J26" s="273" t="s">
        <v>357</v>
      </c>
      <c r="K26" s="273" t="s">
        <v>462</v>
      </c>
      <c r="L26" s="267"/>
      <c r="M26" s="524">
        <f t="shared" si="0"/>
        <v>2.3058288652221814</v>
      </c>
    </row>
    <row r="27" spans="1:13" ht="103.5" customHeight="1" x14ac:dyDescent="0.25">
      <c r="A27" s="244" t="s">
        <v>280</v>
      </c>
      <c r="B27" s="245" t="s">
        <v>59</v>
      </c>
      <c r="C27" s="769"/>
      <c r="D27" s="266" t="s">
        <v>142</v>
      </c>
      <c r="E27" s="266" t="s">
        <v>143</v>
      </c>
      <c r="F27" s="266" t="s">
        <v>142</v>
      </c>
      <c r="G27" s="266" t="s">
        <v>143</v>
      </c>
      <c r="H27" s="521">
        <v>596</v>
      </c>
      <c r="I27" s="522">
        <f>финансир!M29</f>
        <v>521.38620000000003</v>
      </c>
      <c r="J27" s="273" t="s">
        <v>358</v>
      </c>
      <c r="K27" s="270" t="s">
        <v>463</v>
      </c>
      <c r="L27" s="267"/>
      <c r="M27" s="524">
        <f t="shared" si="0"/>
        <v>0.87480906040268458</v>
      </c>
    </row>
    <row r="28" spans="1:13" ht="275.25" customHeight="1" x14ac:dyDescent="0.25">
      <c r="A28" s="737" t="s">
        <v>281</v>
      </c>
      <c r="B28" s="739" t="s">
        <v>16</v>
      </c>
      <c r="C28" s="529" t="s">
        <v>132</v>
      </c>
      <c r="D28" s="266" t="s">
        <v>142</v>
      </c>
      <c r="E28" s="266" t="s">
        <v>143</v>
      </c>
      <c r="F28" s="266" t="s">
        <v>142</v>
      </c>
      <c r="G28" s="266" t="s">
        <v>143</v>
      </c>
      <c r="H28" s="247">
        <v>81</v>
      </c>
      <c r="I28" s="522">
        <f>финансир!M30</f>
        <v>81</v>
      </c>
      <c r="J28" s="530" t="s">
        <v>359</v>
      </c>
      <c r="K28" s="531" t="s">
        <v>423</v>
      </c>
      <c r="L28" s="770"/>
      <c r="M28" s="524">
        <f t="shared" si="0"/>
        <v>1</v>
      </c>
    </row>
    <row r="29" spans="1:13" ht="135" x14ac:dyDescent="0.25">
      <c r="A29" s="738"/>
      <c r="B29" s="740"/>
      <c r="C29" s="529" t="s">
        <v>262</v>
      </c>
      <c r="D29" s="266" t="s">
        <v>142</v>
      </c>
      <c r="E29" s="266" t="s">
        <v>143</v>
      </c>
      <c r="F29" s="266" t="s">
        <v>142</v>
      </c>
      <c r="G29" s="266" t="s">
        <v>143</v>
      </c>
      <c r="H29" s="247">
        <v>43.1</v>
      </c>
      <c r="I29" s="522">
        <f>финансир!M31</f>
        <v>43.1</v>
      </c>
      <c r="J29" s="530" t="s">
        <v>336</v>
      </c>
      <c r="K29" s="532" t="s">
        <v>424</v>
      </c>
      <c r="L29" s="771"/>
      <c r="M29" s="524">
        <f t="shared" si="0"/>
        <v>1</v>
      </c>
    </row>
    <row r="30" spans="1:13" ht="63.75" x14ac:dyDescent="0.25">
      <c r="A30" s="244" t="s">
        <v>283</v>
      </c>
      <c r="B30" s="245" t="s">
        <v>186</v>
      </c>
      <c r="C30" s="767" t="s">
        <v>516</v>
      </c>
      <c r="D30" s="266" t="s">
        <v>142</v>
      </c>
      <c r="E30" s="266" t="s">
        <v>143</v>
      </c>
      <c r="F30" s="266" t="s">
        <v>142</v>
      </c>
      <c r="G30" s="266" t="s">
        <v>143</v>
      </c>
      <c r="H30" s="533">
        <v>241.8</v>
      </c>
      <c r="I30" s="522">
        <f>финансир!M32</f>
        <v>240</v>
      </c>
      <c r="J30" s="273" t="s">
        <v>360</v>
      </c>
      <c r="K30" s="269" t="s">
        <v>179</v>
      </c>
      <c r="L30" s="267"/>
      <c r="M30" s="524">
        <f t="shared" si="0"/>
        <v>0.99255583126550861</v>
      </c>
    </row>
    <row r="31" spans="1:13" ht="80.25" customHeight="1" x14ac:dyDescent="0.25">
      <c r="A31" s="244" t="s">
        <v>284</v>
      </c>
      <c r="B31" s="245" t="s">
        <v>60</v>
      </c>
      <c r="C31" s="768"/>
      <c r="D31" s="266" t="s">
        <v>142</v>
      </c>
      <c r="E31" s="266" t="s">
        <v>143</v>
      </c>
      <c r="F31" s="266" t="s">
        <v>142</v>
      </c>
      <c r="G31" s="266" t="s">
        <v>143</v>
      </c>
      <c r="H31" s="527">
        <v>0</v>
      </c>
      <c r="I31" s="522">
        <f>финансир!M33</f>
        <v>0</v>
      </c>
      <c r="J31" s="273" t="s">
        <v>361</v>
      </c>
      <c r="K31" s="269" t="s">
        <v>464</v>
      </c>
      <c r="L31" s="267"/>
      <c r="M31" s="524" t="e">
        <f t="shared" si="0"/>
        <v>#DIV/0!</v>
      </c>
    </row>
    <row r="32" spans="1:13" ht="86.25" customHeight="1" x14ac:dyDescent="0.25">
      <c r="A32" s="244" t="s">
        <v>285</v>
      </c>
      <c r="B32" s="245" t="s">
        <v>61</v>
      </c>
      <c r="C32" s="768"/>
      <c r="D32" s="266" t="s">
        <v>142</v>
      </c>
      <c r="E32" s="266" t="s">
        <v>143</v>
      </c>
      <c r="F32" s="266" t="s">
        <v>142</v>
      </c>
      <c r="G32" s="266" t="s">
        <v>143</v>
      </c>
      <c r="H32" s="533">
        <v>4053.9</v>
      </c>
      <c r="I32" s="522">
        <f>финансир!M34</f>
        <v>4053.9</v>
      </c>
      <c r="J32" s="273" t="s">
        <v>362</v>
      </c>
      <c r="K32" s="269" t="s">
        <v>465</v>
      </c>
      <c r="L32" s="267"/>
      <c r="M32" s="524">
        <f t="shared" si="0"/>
        <v>1</v>
      </c>
    </row>
    <row r="33" spans="1:13" ht="162" customHeight="1" x14ac:dyDescent="0.25">
      <c r="A33" s="244" t="s">
        <v>286</v>
      </c>
      <c r="B33" s="245" t="s">
        <v>62</v>
      </c>
      <c r="C33" s="768"/>
      <c r="D33" s="266" t="s">
        <v>142</v>
      </c>
      <c r="E33" s="266" t="s">
        <v>143</v>
      </c>
      <c r="F33" s="266" t="s">
        <v>142</v>
      </c>
      <c r="G33" s="266" t="s">
        <v>143</v>
      </c>
      <c r="H33" s="533">
        <v>2740.95</v>
      </c>
      <c r="I33" s="522">
        <f>финансир!M35</f>
        <v>3202.33385</v>
      </c>
      <c r="J33" s="273" t="s">
        <v>363</v>
      </c>
      <c r="K33" s="273" t="s">
        <v>466</v>
      </c>
      <c r="L33" s="267"/>
      <c r="M33" s="524">
        <f t="shared" si="0"/>
        <v>1.1683299038654482</v>
      </c>
    </row>
    <row r="34" spans="1:13" s="536" customFormat="1" ht="83.25" customHeight="1" x14ac:dyDescent="0.25">
      <c r="A34" s="244" t="s">
        <v>287</v>
      </c>
      <c r="B34" s="245" t="s">
        <v>63</v>
      </c>
      <c r="C34" s="768"/>
      <c r="D34" s="534" t="s">
        <v>142</v>
      </c>
      <c r="E34" s="534" t="s">
        <v>143</v>
      </c>
      <c r="F34" s="266" t="s">
        <v>142</v>
      </c>
      <c r="G34" s="266" t="s">
        <v>143</v>
      </c>
      <c r="H34" s="533">
        <v>5761</v>
      </c>
      <c r="I34" s="522">
        <f>финансир!M36</f>
        <v>4681.4229999999998</v>
      </c>
      <c r="J34" s="273" t="s">
        <v>364</v>
      </c>
      <c r="K34" s="279" t="s">
        <v>481</v>
      </c>
      <c r="L34" s="535"/>
      <c r="M34" s="524">
        <f t="shared" si="0"/>
        <v>0.812605971185558</v>
      </c>
    </row>
    <row r="35" spans="1:13" ht="63.75" x14ac:dyDescent="0.25">
      <c r="A35" s="244" t="s">
        <v>288</v>
      </c>
      <c r="B35" s="245" t="s">
        <v>64</v>
      </c>
      <c r="C35" s="768"/>
      <c r="D35" s="266" t="s">
        <v>142</v>
      </c>
      <c r="E35" s="266" t="s">
        <v>143</v>
      </c>
      <c r="F35" s="266" t="s">
        <v>142</v>
      </c>
      <c r="G35" s="266" t="s">
        <v>143</v>
      </c>
      <c r="H35" s="533">
        <v>1897.6</v>
      </c>
      <c r="I35" s="522">
        <f>финансир!M37</f>
        <v>1808.2224900000001</v>
      </c>
      <c r="J35" s="273" t="s">
        <v>365</v>
      </c>
      <c r="K35" s="273" t="s">
        <v>482</v>
      </c>
      <c r="L35" s="270" t="s">
        <v>483</v>
      </c>
      <c r="M35" s="524">
        <f t="shared" si="0"/>
        <v>0.95289971016020247</v>
      </c>
    </row>
    <row r="36" spans="1:13" ht="76.5" x14ac:dyDescent="0.25">
      <c r="A36" s="244" t="s">
        <v>289</v>
      </c>
      <c r="B36" s="245" t="s">
        <v>65</v>
      </c>
      <c r="C36" s="768"/>
      <c r="D36" s="266" t="s">
        <v>142</v>
      </c>
      <c r="E36" s="266" t="s">
        <v>143</v>
      </c>
      <c r="F36" s="266" t="s">
        <v>142</v>
      </c>
      <c r="G36" s="266" t="s">
        <v>143</v>
      </c>
      <c r="H36" s="533">
        <v>2081.6</v>
      </c>
      <c r="I36" s="522">
        <f>финансир!M38</f>
        <v>1427.61376</v>
      </c>
      <c r="J36" s="273" t="s">
        <v>366</v>
      </c>
      <c r="K36" s="270" t="s">
        <v>467</v>
      </c>
      <c r="L36" s="267"/>
      <c r="M36" s="524">
        <f t="shared" si="0"/>
        <v>0.68582521137586472</v>
      </c>
    </row>
    <row r="37" spans="1:13" ht="76.5" x14ac:dyDescent="0.25">
      <c r="A37" s="244" t="s">
        <v>290</v>
      </c>
      <c r="B37" s="245" t="s">
        <v>17</v>
      </c>
      <c r="C37" s="768"/>
      <c r="D37" s="266" t="s">
        <v>142</v>
      </c>
      <c r="E37" s="266" t="s">
        <v>143</v>
      </c>
      <c r="F37" s="266" t="s">
        <v>142</v>
      </c>
      <c r="G37" s="266" t="s">
        <v>143</v>
      </c>
      <c r="H37" s="533">
        <v>6035.16</v>
      </c>
      <c r="I37" s="522">
        <f>финансир!M39</f>
        <v>6165.4761500000004</v>
      </c>
      <c r="J37" s="273" t="s">
        <v>367</v>
      </c>
      <c r="K37" s="270" t="s">
        <v>484</v>
      </c>
      <c r="L37" s="267"/>
      <c r="M37" s="524">
        <f t="shared" si="0"/>
        <v>1.0215928243824524</v>
      </c>
    </row>
    <row r="38" spans="1:13" ht="51" x14ac:dyDescent="0.25">
      <c r="A38" s="244" t="s">
        <v>291</v>
      </c>
      <c r="B38" s="245" t="s">
        <v>66</v>
      </c>
      <c r="C38" s="768"/>
      <c r="D38" s="266" t="s">
        <v>142</v>
      </c>
      <c r="E38" s="266" t="s">
        <v>143</v>
      </c>
      <c r="F38" s="266" t="s">
        <v>142</v>
      </c>
      <c r="G38" s="266" t="s">
        <v>143</v>
      </c>
      <c r="H38" s="533">
        <v>1000</v>
      </c>
      <c r="I38" s="522">
        <f>финансир!M40</f>
        <v>2504.2509300000002</v>
      </c>
      <c r="J38" s="276" t="s">
        <v>368</v>
      </c>
      <c r="K38" s="277" t="s">
        <v>507</v>
      </c>
      <c r="L38" s="267"/>
      <c r="M38" s="524">
        <f t="shared" si="0"/>
        <v>2.50425093</v>
      </c>
    </row>
    <row r="39" spans="1:13" ht="115.5" customHeight="1" x14ac:dyDescent="0.25">
      <c r="A39" s="244" t="s">
        <v>292</v>
      </c>
      <c r="B39" s="245" t="s">
        <v>67</v>
      </c>
      <c r="C39" s="768"/>
      <c r="D39" s="266" t="s">
        <v>142</v>
      </c>
      <c r="E39" s="266" t="s">
        <v>143</v>
      </c>
      <c r="F39" s="266" t="s">
        <v>142</v>
      </c>
      <c r="G39" s="266" t="s">
        <v>143</v>
      </c>
      <c r="H39" s="533">
        <v>20.3</v>
      </c>
      <c r="I39" s="522">
        <f>финансир!M41</f>
        <v>6.8722700000000003</v>
      </c>
      <c r="J39" s="279" t="s">
        <v>369</v>
      </c>
      <c r="K39" s="273" t="s">
        <v>468</v>
      </c>
      <c r="L39" s="267"/>
      <c r="M39" s="524">
        <f t="shared" si="0"/>
        <v>0.33853546798029555</v>
      </c>
    </row>
    <row r="40" spans="1:13" ht="25.5" x14ac:dyDescent="0.25">
      <c r="A40" s="244" t="s">
        <v>293</v>
      </c>
      <c r="B40" s="245" t="s">
        <v>68</v>
      </c>
      <c r="C40" s="768"/>
      <c r="D40" s="266" t="s">
        <v>143</v>
      </c>
      <c r="E40" s="266" t="s">
        <v>143</v>
      </c>
      <c r="F40" s="266" t="s">
        <v>143</v>
      </c>
      <c r="G40" s="266" t="s">
        <v>143</v>
      </c>
      <c r="H40" s="527">
        <v>0</v>
      </c>
      <c r="I40" s="537">
        <f>финансир!M42</f>
        <v>0</v>
      </c>
      <c r="J40" s="538"/>
      <c r="K40" s="269"/>
      <c r="L40" s="269" t="s">
        <v>469</v>
      </c>
      <c r="M40" s="524" t="e">
        <f t="shared" si="0"/>
        <v>#DIV/0!</v>
      </c>
    </row>
    <row r="41" spans="1:13" ht="89.25" x14ac:dyDescent="0.25">
      <c r="A41" s="244" t="s">
        <v>294</v>
      </c>
      <c r="B41" s="245" t="s">
        <v>69</v>
      </c>
      <c r="C41" s="768"/>
      <c r="D41" s="266" t="s">
        <v>142</v>
      </c>
      <c r="E41" s="266" t="s">
        <v>143</v>
      </c>
      <c r="F41" s="266" t="s">
        <v>142</v>
      </c>
      <c r="G41" s="266" t="s">
        <v>143</v>
      </c>
      <c r="H41" s="533">
        <v>13.35</v>
      </c>
      <c r="I41" s="522">
        <f>финансир!M43</f>
        <v>13.10778</v>
      </c>
      <c r="J41" s="273" t="s">
        <v>370</v>
      </c>
      <c r="K41" s="269" t="s">
        <v>130</v>
      </c>
      <c r="L41" s="267"/>
      <c r="M41" s="524">
        <f t="shared" si="0"/>
        <v>0.98185617977528095</v>
      </c>
    </row>
    <row r="42" spans="1:13" ht="76.5" x14ac:dyDescent="0.25">
      <c r="A42" s="244" t="s">
        <v>295</v>
      </c>
      <c r="B42" s="245" t="s">
        <v>70</v>
      </c>
      <c r="C42" s="768"/>
      <c r="D42" s="266" t="s">
        <v>142</v>
      </c>
      <c r="E42" s="266" t="s">
        <v>143</v>
      </c>
      <c r="F42" s="266" t="s">
        <v>142</v>
      </c>
      <c r="G42" s="266" t="s">
        <v>143</v>
      </c>
      <c r="H42" s="533">
        <v>336.1</v>
      </c>
      <c r="I42" s="522">
        <f>финансир!M44</f>
        <v>407.88868000000002</v>
      </c>
      <c r="J42" s="273" t="s">
        <v>371</v>
      </c>
      <c r="K42" s="273" t="s">
        <v>470</v>
      </c>
      <c r="L42" s="267"/>
      <c r="M42" s="524">
        <f t="shared" si="0"/>
        <v>1.2135932163046712</v>
      </c>
    </row>
    <row r="43" spans="1:13" ht="97.5" customHeight="1" x14ac:dyDescent="0.25">
      <c r="A43" s="244" t="s">
        <v>296</v>
      </c>
      <c r="B43" s="245" t="s">
        <v>187</v>
      </c>
      <c r="C43" s="768"/>
      <c r="D43" s="266" t="s">
        <v>142</v>
      </c>
      <c r="E43" s="266" t="s">
        <v>143</v>
      </c>
      <c r="F43" s="266" t="s">
        <v>142</v>
      </c>
      <c r="G43" s="266" t="s">
        <v>143</v>
      </c>
      <c r="H43" s="533">
        <v>12.054</v>
      </c>
      <c r="I43" s="522">
        <f>финансир!M45</f>
        <v>13.113630000000001</v>
      </c>
      <c r="J43" s="273" t="s">
        <v>372</v>
      </c>
      <c r="K43" s="270" t="s">
        <v>512</v>
      </c>
      <c r="L43" s="278"/>
      <c r="M43" s="524">
        <f t="shared" si="0"/>
        <v>1.0879069188651069</v>
      </c>
    </row>
    <row r="44" spans="1:13" ht="97.5" customHeight="1" x14ac:dyDescent="0.25">
      <c r="A44" s="244" t="s">
        <v>297</v>
      </c>
      <c r="B44" s="245" t="s">
        <v>188</v>
      </c>
      <c r="C44" s="768"/>
      <c r="D44" s="266" t="s">
        <v>142</v>
      </c>
      <c r="E44" s="266" t="s">
        <v>143</v>
      </c>
      <c r="F44" s="266" t="s">
        <v>142</v>
      </c>
      <c r="G44" s="266" t="s">
        <v>143</v>
      </c>
      <c r="H44" s="533">
        <v>178.5</v>
      </c>
      <c r="I44" s="522">
        <f>финансир!M46</f>
        <v>277.43905000000001</v>
      </c>
      <c r="J44" s="273" t="s">
        <v>373</v>
      </c>
      <c r="K44" s="269" t="s">
        <v>440</v>
      </c>
      <c r="L44" s="267"/>
      <c r="M44" s="524">
        <f t="shared" si="0"/>
        <v>1.5542803921568629</v>
      </c>
    </row>
    <row r="45" spans="1:13" ht="99" customHeight="1" x14ac:dyDescent="0.25">
      <c r="A45" s="244" t="s">
        <v>298</v>
      </c>
      <c r="B45" s="245" t="s">
        <v>71</v>
      </c>
      <c r="C45" s="768"/>
      <c r="D45" s="266" t="s">
        <v>142</v>
      </c>
      <c r="E45" s="266" t="s">
        <v>143</v>
      </c>
      <c r="F45" s="266" t="s">
        <v>142</v>
      </c>
      <c r="G45" s="266" t="s">
        <v>143</v>
      </c>
      <c r="H45" s="533">
        <v>1366.26</v>
      </c>
      <c r="I45" s="522">
        <f>финансир!M47</f>
        <v>2038.49478</v>
      </c>
      <c r="J45" s="273" t="s">
        <v>374</v>
      </c>
      <c r="K45" s="273" t="s">
        <v>471</v>
      </c>
      <c r="L45" s="267"/>
      <c r="M45" s="524">
        <f t="shared" si="0"/>
        <v>1.4920255149093145</v>
      </c>
    </row>
    <row r="46" spans="1:13" ht="63.75" x14ac:dyDescent="0.25">
      <c r="A46" s="244" t="s">
        <v>299</v>
      </c>
      <c r="B46" s="245" t="s">
        <v>189</v>
      </c>
      <c r="C46" s="768"/>
      <c r="D46" s="266" t="s">
        <v>142</v>
      </c>
      <c r="E46" s="266" t="s">
        <v>143</v>
      </c>
      <c r="F46" s="266" t="s">
        <v>144</v>
      </c>
      <c r="G46" s="266" t="s">
        <v>143</v>
      </c>
      <c r="H46" s="527">
        <v>0</v>
      </c>
      <c r="I46" s="537">
        <f>финансир!M48</f>
        <v>0</v>
      </c>
      <c r="J46" s="273"/>
      <c r="K46" s="539"/>
      <c r="L46" s="539" t="s">
        <v>131</v>
      </c>
      <c r="M46" s="524" t="e">
        <f t="shared" si="0"/>
        <v>#DIV/0!</v>
      </c>
    </row>
    <row r="47" spans="1:13" ht="89.25" x14ac:dyDescent="0.25">
      <c r="A47" s="244" t="s">
        <v>300</v>
      </c>
      <c r="B47" s="245" t="s">
        <v>191</v>
      </c>
      <c r="C47" s="768"/>
      <c r="D47" s="266" t="s">
        <v>142</v>
      </c>
      <c r="E47" s="266" t="s">
        <v>143</v>
      </c>
      <c r="F47" s="266" t="s">
        <v>142</v>
      </c>
      <c r="G47" s="266" t="s">
        <v>143</v>
      </c>
      <c r="H47" s="533">
        <v>3385</v>
      </c>
      <c r="I47" s="537">
        <f>финансир!M49</f>
        <v>0</v>
      </c>
      <c r="J47" s="276" t="s">
        <v>375</v>
      </c>
      <c r="K47" s="276" t="s">
        <v>375</v>
      </c>
      <c r="L47" s="269" t="s">
        <v>435</v>
      </c>
      <c r="M47" s="524">
        <f t="shared" si="0"/>
        <v>0</v>
      </c>
    </row>
    <row r="48" spans="1:13" ht="69.75" customHeight="1" x14ac:dyDescent="0.25">
      <c r="A48" s="244" t="s">
        <v>301</v>
      </c>
      <c r="B48" s="245" t="s">
        <v>192</v>
      </c>
      <c r="C48" s="768"/>
      <c r="D48" s="266" t="s">
        <v>142</v>
      </c>
      <c r="E48" s="266" t="s">
        <v>143</v>
      </c>
      <c r="F48" s="266" t="s">
        <v>142</v>
      </c>
      <c r="G48" s="266" t="s">
        <v>143</v>
      </c>
      <c r="H48" s="533">
        <v>105500</v>
      </c>
      <c r="I48" s="522">
        <f>финансир!L50</f>
        <v>97797.120049999998</v>
      </c>
      <c r="J48" s="273" t="s">
        <v>376</v>
      </c>
      <c r="K48" s="273" t="s">
        <v>472</v>
      </c>
      <c r="L48" s="267"/>
      <c r="M48" s="524">
        <f t="shared" si="0"/>
        <v>0.9269869199052132</v>
      </c>
    </row>
    <row r="49" spans="1:14" ht="63.75" x14ac:dyDescent="0.25">
      <c r="A49" s="244" t="s">
        <v>302</v>
      </c>
      <c r="B49" s="245" t="s">
        <v>72</v>
      </c>
      <c r="C49" s="768"/>
      <c r="D49" s="266" t="s">
        <v>142</v>
      </c>
      <c r="E49" s="266" t="s">
        <v>143</v>
      </c>
      <c r="F49" s="266" t="s">
        <v>142</v>
      </c>
      <c r="G49" s="266" t="s">
        <v>143</v>
      </c>
      <c r="H49" s="533">
        <v>123.623</v>
      </c>
      <c r="I49" s="522">
        <f>финансир!L51</f>
        <v>39.144599999999997</v>
      </c>
      <c r="J49" s="273" t="s">
        <v>377</v>
      </c>
      <c r="K49" s="273" t="s">
        <v>473</v>
      </c>
      <c r="L49" s="267"/>
      <c r="M49" s="524">
        <f t="shared" si="0"/>
        <v>0.31664496088915489</v>
      </c>
    </row>
    <row r="50" spans="1:14" ht="58.5" customHeight="1" x14ac:dyDescent="0.25">
      <c r="A50" s="244" t="s">
        <v>303</v>
      </c>
      <c r="B50" s="245" t="s">
        <v>73</v>
      </c>
      <c r="C50" s="768"/>
      <c r="D50" s="266" t="s">
        <v>142</v>
      </c>
      <c r="E50" s="266" t="s">
        <v>143</v>
      </c>
      <c r="F50" s="266" t="s">
        <v>142</v>
      </c>
      <c r="G50" s="266" t="s">
        <v>143</v>
      </c>
      <c r="H50" s="533">
        <v>207000</v>
      </c>
      <c r="I50" s="522">
        <f>финансир!L52</f>
        <v>200085.57357000001</v>
      </c>
      <c r="J50" s="273" t="s">
        <v>378</v>
      </c>
      <c r="K50" s="273" t="s">
        <v>474</v>
      </c>
      <c r="L50" s="267"/>
      <c r="M50" s="524">
        <f t="shared" si="0"/>
        <v>0.96659697376811593</v>
      </c>
    </row>
    <row r="51" spans="1:14" ht="76.5" x14ac:dyDescent="0.25">
      <c r="A51" s="244" t="s">
        <v>304</v>
      </c>
      <c r="B51" s="245" t="s">
        <v>306</v>
      </c>
      <c r="C51" s="768"/>
      <c r="D51" s="266" t="s">
        <v>142</v>
      </c>
      <c r="E51" s="266" t="s">
        <v>143</v>
      </c>
      <c r="F51" s="266" t="s">
        <v>142</v>
      </c>
      <c r="G51" s="266" t="s">
        <v>143</v>
      </c>
      <c r="H51" s="533">
        <v>8535.6</v>
      </c>
      <c r="I51" s="522">
        <f>финансир!L53</f>
        <v>8059.0652499999997</v>
      </c>
      <c r="J51" s="273" t="s">
        <v>379</v>
      </c>
      <c r="K51" s="270" t="s">
        <v>475</v>
      </c>
      <c r="L51" s="267"/>
      <c r="M51" s="524">
        <f t="shared" si="0"/>
        <v>0.9441709135854538</v>
      </c>
    </row>
    <row r="52" spans="1:14" ht="106.5" customHeight="1" x14ac:dyDescent="0.25">
      <c r="A52" s="244" t="s">
        <v>305</v>
      </c>
      <c r="B52" s="245" t="s">
        <v>74</v>
      </c>
      <c r="C52" s="768"/>
      <c r="D52" s="266" t="s">
        <v>142</v>
      </c>
      <c r="E52" s="266" t="s">
        <v>143</v>
      </c>
      <c r="F52" s="266" t="s">
        <v>142</v>
      </c>
      <c r="G52" s="266" t="s">
        <v>143</v>
      </c>
      <c r="H52" s="533">
        <f>финансир!H54/4</f>
        <v>74.900000000000006</v>
      </c>
      <c r="I52" s="522">
        <f>финансир!L54</f>
        <v>13.824299999999999</v>
      </c>
      <c r="J52" s="273" t="s">
        <v>513</v>
      </c>
      <c r="K52" s="269" t="s">
        <v>476</v>
      </c>
      <c r="L52" s="267"/>
      <c r="M52" s="524">
        <f t="shared" si="0"/>
        <v>0.1845700934579439</v>
      </c>
    </row>
    <row r="53" spans="1:14" ht="25.5" x14ac:dyDescent="0.25">
      <c r="A53" s="255" t="s">
        <v>307</v>
      </c>
      <c r="B53" s="256" t="s">
        <v>308</v>
      </c>
      <c r="C53" s="768"/>
      <c r="D53" s="266"/>
      <c r="E53" s="266"/>
      <c r="F53" s="267"/>
      <c r="G53" s="267"/>
      <c r="H53" s="540">
        <f>H54</f>
        <v>2499.9</v>
      </c>
      <c r="I53" s="540">
        <f>I54</f>
        <v>0</v>
      </c>
      <c r="J53" s="273"/>
      <c r="K53" s="269"/>
      <c r="L53" s="267"/>
      <c r="M53" s="524">
        <f t="shared" si="0"/>
        <v>0</v>
      </c>
    </row>
    <row r="54" spans="1:14" ht="97.5" customHeight="1" x14ac:dyDescent="0.25">
      <c r="A54" s="290" t="s">
        <v>195</v>
      </c>
      <c r="B54" s="273" t="s">
        <v>129</v>
      </c>
      <c r="C54" s="769"/>
      <c r="D54" s="266" t="s">
        <v>142</v>
      </c>
      <c r="E54" s="266" t="s">
        <v>143</v>
      </c>
      <c r="F54" s="266" t="s">
        <v>142</v>
      </c>
      <c r="G54" s="266" t="s">
        <v>143</v>
      </c>
      <c r="H54" s="533">
        <v>2499.9</v>
      </c>
      <c r="I54" s="522">
        <f>финансир!M56</f>
        <v>0</v>
      </c>
      <c r="J54" s="269" t="s">
        <v>380</v>
      </c>
      <c r="K54" s="541" t="s">
        <v>0</v>
      </c>
      <c r="L54" s="267"/>
      <c r="M54" s="524">
        <f t="shared" si="0"/>
        <v>0</v>
      </c>
    </row>
    <row r="55" spans="1:14" ht="46.5" customHeight="1" x14ac:dyDescent="0.25">
      <c r="A55" s="255" t="s">
        <v>241</v>
      </c>
      <c r="B55" s="256" t="s">
        <v>309</v>
      </c>
      <c r="C55" s="542"/>
      <c r="D55" s="267"/>
      <c r="E55" s="267"/>
      <c r="F55" s="267"/>
      <c r="G55" s="267"/>
      <c r="H55" s="540">
        <f>H56+H57</f>
        <v>0</v>
      </c>
      <c r="I55" s="540">
        <f>I56+I57</f>
        <v>0</v>
      </c>
      <c r="J55" s="269"/>
      <c r="K55" s="541"/>
      <c r="L55" s="267"/>
      <c r="M55" s="524" t="e">
        <f t="shared" si="0"/>
        <v>#DIV/0!</v>
      </c>
    </row>
    <row r="56" spans="1:14" ht="156" customHeight="1" x14ac:dyDescent="0.25">
      <c r="A56" s="543" t="s">
        <v>209</v>
      </c>
      <c r="B56" s="544" t="s">
        <v>136</v>
      </c>
      <c r="C56" s="545" t="s">
        <v>137</v>
      </c>
      <c r="D56" s="514" t="s">
        <v>144</v>
      </c>
      <c r="E56" s="266" t="s">
        <v>143</v>
      </c>
      <c r="F56" s="514" t="s">
        <v>144</v>
      </c>
      <c r="G56" s="266" t="s">
        <v>143</v>
      </c>
      <c r="H56" s="546">
        <v>0</v>
      </c>
      <c r="I56" s="547">
        <f>финансир!M58</f>
        <v>0</v>
      </c>
      <c r="J56" s="269"/>
      <c r="K56" s="548"/>
      <c r="L56" s="548" t="s">
        <v>381</v>
      </c>
      <c r="M56" s="524" t="e">
        <f t="shared" si="0"/>
        <v>#DIV/0!</v>
      </c>
    </row>
    <row r="57" spans="1:14" ht="169.5" customHeight="1" x14ac:dyDescent="0.25">
      <c r="A57" s="300" t="s">
        <v>219</v>
      </c>
      <c r="B57" s="301" t="s">
        <v>138</v>
      </c>
      <c r="C57" s="545" t="s">
        <v>137</v>
      </c>
      <c r="D57" s="514" t="s">
        <v>144</v>
      </c>
      <c r="E57" s="266" t="s">
        <v>143</v>
      </c>
      <c r="F57" s="514" t="s">
        <v>144</v>
      </c>
      <c r="G57" s="266" t="s">
        <v>143</v>
      </c>
      <c r="H57" s="546">
        <v>0</v>
      </c>
      <c r="I57" s="547">
        <f>финансир!M59</f>
        <v>0</v>
      </c>
      <c r="J57" s="269"/>
      <c r="K57" s="270"/>
      <c r="L57" s="270" t="s">
        <v>382</v>
      </c>
      <c r="M57" s="524" t="e">
        <f t="shared" si="0"/>
        <v>#DIV/0!</v>
      </c>
    </row>
    <row r="58" spans="1:14" ht="15.75" thickBot="1" x14ac:dyDescent="0.3">
      <c r="A58" s="763" t="s">
        <v>264</v>
      </c>
      <c r="B58" s="764"/>
      <c r="C58" s="549"/>
      <c r="D58" s="550"/>
      <c r="E58" s="551"/>
      <c r="F58" s="552"/>
      <c r="G58" s="552"/>
      <c r="H58" s="533"/>
      <c r="I58" s="522"/>
      <c r="J58" s="279"/>
      <c r="K58" s="552"/>
      <c r="L58" s="552"/>
      <c r="M58" s="524" t="e">
        <f t="shared" si="0"/>
        <v>#DIV/0!</v>
      </c>
    </row>
    <row r="59" spans="1:14" ht="124.5" customHeight="1" thickBot="1" x14ac:dyDescent="0.3">
      <c r="A59" s="548"/>
      <c r="B59" s="270" t="s">
        <v>246</v>
      </c>
      <c r="C59" s="549"/>
      <c r="D59" s="553"/>
      <c r="E59" s="554"/>
      <c r="F59" s="555"/>
      <c r="G59" s="556"/>
      <c r="H59" s="533" t="s">
        <v>243</v>
      </c>
      <c r="I59" s="522" t="s">
        <v>243</v>
      </c>
      <c r="J59" s="557">
        <v>0.5</v>
      </c>
      <c r="K59" s="558">
        <v>0.5</v>
      </c>
      <c r="L59" s="559" t="s">
        <v>441</v>
      </c>
      <c r="M59" s="524" t="e">
        <f t="shared" si="0"/>
        <v>#VALUE!</v>
      </c>
    </row>
    <row r="60" spans="1:14" ht="90" thickBot="1" x14ac:dyDescent="0.3">
      <c r="A60" s="548"/>
      <c r="B60" s="270" t="s">
        <v>247</v>
      </c>
      <c r="C60" s="549"/>
      <c r="D60" s="553"/>
      <c r="E60" s="554"/>
      <c r="F60" s="555"/>
      <c r="G60" s="556"/>
      <c r="H60" s="533" t="s">
        <v>243</v>
      </c>
      <c r="I60" s="522" t="s">
        <v>243</v>
      </c>
      <c r="J60" s="560">
        <v>0.05</v>
      </c>
      <c r="K60" s="558">
        <v>0.05</v>
      </c>
      <c r="L60" s="559" t="s">
        <v>442</v>
      </c>
      <c r="M60" s="524" t="e">
        <f t="shared" si="0"/>
        <v>#VALUE!</v>
      </c>
    </row>
    <row r="61" spans="1:14" ht="76.5" x14ac:dyDescent="0.25">
      <c r="A61" s="548"/>
      <c r="B61" s="270" t="s">
        <v>265</v>
      </c>
      <c r="C61" s="549"/>
      <c r="D61" s="553"/>
      <c r="E61" s="554"/>
      <c r="F61" s="555"/>
      <c r="G61" s="556"/>
      <c r="H61" s="533" t="s">
        <v>243</v>
      </c>
      <c r="I61" s="522" t="s">
        <v>243</v>
      </c>
      <c r="J61" s="561">
        <v>98.2</v>
      </c>
      <c r="K61" s="561">
        <v>98.2</v>
      </c>
      <c r="L61" s="559" t="s">
        <v>508</v>
      </c>
      <c r="M61" s="524" t="e">
        <f t="shared" si="0"/>
        <v>#VALUE!</v>
      </c>
    </row>
    <row r="62" spans="1:14" ht="63.75" x14ac:dyDescent="0.25">
      <c r="A62" s="548"/>
      <c r="B62" s="270" t="s">
        <v>3</v>
      </c>
      <c r="C62" s="549"/>
      <c r="D62" s="553"/>
      <c r="E62" s="554"/>
      <c r="F62" s="555"/>
      <c r="G62" s="556"/>
      <c r="H62" s="533"/>
      <c r="I62" s="522"/>
      <c r="J62" s="561">
        <v>64</v>
      </c>
      <c r="K62" s="561">
        <v>64</v>
      </c>
      <c r="L62" s="559" t="s">
        <v>527</v>
      </c>
      <c r="M62" s="524" t="e">
        <f t="shared" si="0"/>
        <v>#DIV/0!</v>
      </c>
    </row>
    <row r="63" spans="1:14" ht="16.5" thickBot="1" x14ac:dyDescent="0.3">
      <c r="A63" s="562">
        <v>2</v>
      </c>
      <c r="B63" s="563" t="s">
        <v>240</v>
      </c>
      <c r="C63" s="564"/>
      <c r="D63" s="565"/>
      <c r="E63" s="565"/>
      <c r="F63" s="565"/>
      <c r="G63" s="565"/>
      <c r="H63" s="566">
        <f>H64</f>
        <v>550662.6</v>
      </c>
      <c r="I63" s="566">
        <f>I64</f>
        <v>510554.75079000002</v>
      </c>
      <c r="J63" s="567"/>
      <c r="K63" s="568"/>
      <c r="L63" s="569"/>
      <c r="M63" s="524">
        <f t="shared" si="0"/>
        <v>0.92716438485199471</v>
      </c>
    </row>
    <row r="64" spans="1:14" ht="25.5" x14ac:dyDescent="0.25">
      <c r="A64" s="570" t="s">
        <v>310</v>
      </c>
      <c r="B64" s="571" t="s">
        <v>269</v>
      </c>
      <c r="C64" s="564"/>
      <c r="D64" s="565"/>
      <c r="E64" s="565"/>
      <c r="F64" s="565"/>
      <c r="G64" s="565"/>
      <c r="H64" s="566">
        <f>H65+H66+H67+H68+H69+H70+H71+H72+H73+H74+H75+H76+H77+H78+H79+H80+H81+H82+H83+H84+H85+H86+H87+H88+H89</f>
        <v>550662.6</v>
      </c>
      <c r="I64" s="566">
        <f>I65+I66+I67+I68+I69+I70+I71+I72+I73+I74+I75+I76+I77+I78+I79+I80+I81+I82+I83+I84+I85+I86+I87+I88+I89</f>
        <v>510554.75079000002</v>
      </c>
      <c r="J64" s="567"/>
      <c r="K64" s="568"/>
      <c r="L64" s="569"/>
      <c r="M64" s="524">
        <f t="shared" si="0"/>
        <v>0.92716438485199471</v>
      </c>
      <c r="N64" s="403">
        <f>I63-финансир!M88-финансир!L88</f>
        <v>-77302.551530000055</v>
      </c>
    </row>
    <row r="65" spans="1:13" ht="97.5" customHeight="1" x14ac:dyDescent="0.25">
      <c r="A65" s="231" t="s">
        <v>36</v>
      </c>
      <c r="B65" s="232" t="s">
        <v>75</v>
      </c>
      <c r="C65" s="767" t="s">
        <v>255</v>
      </c>
      <c r="D65" s="266" t="s">
        <v>142</v>
      </c>
      <c r="E65" s="266" t="s">
        <v>143</v>
      </c>
      <c r="F65" s="266" t="s">
        <v>142</v>
      </c>
      <c r="G65" s="266" t="s">
        <v>143</v>
      </c>
      <c r="H65" s="533">
        <v>48892.5</v>
      </c>
      <c r="I65" s="522">
        <f>финансир!M63</f>
        <v>58470.396999999997</v>
      </c>
      <c r="J65" s="276" t="s">
        <v>383</v>
      </c>
      <c r="K65" s="273" t="s">
        <v>486</v>
      </c>
      <c r="L65" s="267"/>
      <c r="M65" s="524">
        <f t="shared" si="0"/>
        <v>1.195897059876259</v>
      </c>
    </row>
    <row r="66" spans="1:13" ht="167.25" customHeight="1" x14ac:dyDescent="0.25">
      <c r="A66" s="244" t="s">
        <v>37</v>
      </c>
      <c r="B66" s="245" t="s">
        <v>76</v>
      </c>
      <c r="C66" s="768"/>
      <c r="D66" s="266" t="s">
        <v>142</v>
      </c>
      <c r="E66" s="266" t="s">
        <v>143</v>
      </c>
      <c r="F66" s="266" t="s">
        <v>142</v>
      </c>
      <c r="G66" s="266" t="s">
        <v>143</v>
      </c>
      <c r="H66" s="533">
        <v>1400</v>
      </c>
      <c r="I66" s="522">
        <f>финансир!M64</f>
        <v>700</v>
      </c>
      <c r="J66" s="273" t="s">
        <v>384</v>
      </c>
      <c r="K66" s="548" t="s">
        <v>426</v>
      </c>
      <c r="L66" s="572" t="s">
        <v>427</v>
      </c>
      <c r="M66" s="524">
        <f t="shared" si="0"/>
        <v>0.5</v>
      </c>
    </row>
    <row r="67" spans="1:13" ht="89.25" x14ac:dyDescent="0.25">
      <c r="A67" s="244" t="s">
        <v>38</v>
      </c>
      <c r="B67" s="245" t="s">
        <v>197</v>
      </c>
      <c r="C67" s="573"/>
      <c r="D67" s="266" t="s">
        <v>142</v>
      </c>
      <c r="E67" s="266" t="s">
        <v>143</v>
      </c>
      <c r="F67" s="266" t="s">
        <v>142</v>
      </c>
      <c r="G67" s="266" t="s">
        <v>143</v>
      </c>
      <c r="H67" s="533">
        <v>846.3</v>
      </c>
      <c r="I67" s="522">
        <f>финансир!M65</f>
        <v>419.29480000000001</v>
      </c>
      <c r="J67" s="276" t="s">
        <v>385</v>
      </c>
      <c r="K67" s="572" t="s">
        <v>428</v>
      </c>
      <c r="L67" s="572" t="s">
        <v>168</v>
      </c>
      <c r="M67" s="524">
        <f t="shared" si="0"/>
        <v>0.49544464138012528</v>
      </c>
    </row>
    <row r="68" spans="1:13" ht="140.25" x14ac:dyDescent="0.25">
      <c r="A68" s="244" t="s">
        <v>39</v>
      </c>
      <c r="B68" s="245" t="s">
        <v>77</v>
      </c>
      <c r="C68" s="573"/>
      <c r="D68" s="266" t="s">
        <v>142</v>
      </c>
      <c r="E68" s="266" t="s">
        <v>143</v>
      </c>
      <c r="F68" s="266" t="s">
        <v>142</v>
      </c>
      <c r="G68" s="266" t="s">
        <v>143</v>
      </c>
      <c r="H68" s="533">
        <v>1406.1</v>
      </c>
      <c r="I68" s="522">
        <f>финансир!M66</f>
        <v>716.79253000000006</v>
      </c>
      <c r="J68" s="276" t="s">
        <v>386</v>
      </c>
      <c r="K68" s="270" t="s">
        <v>429</v>
      </c>
      <c r="L68" s="574"/>
      <c r="M68" s="524">
        <f t="shared" si="0"/>
        <v>0.5097735082853283</v>
      </c>
    </row>
    <row r="69" spans="1:13" ht="127.5" x14ac:dyDescent="0.25">
      <c r="A69" s="244" t="s">
        <v>40</v>
      </c>
      <c r="B69" s="245" t="s">
        <v>199</v>
      </c>
      <c r="C69" s="573"/>
      <c r="D69" s="266" t="s">
        <v>142</v>
      </c>
      <c r="E69" s="266" t="s">
        <v>143</v>
      </c>
      <c r="F69" s="266" t="s">
        <v>142</v>
      </c>
      <c r="G69" s="266" t="s">
        <v>143</v>
      </c>
      <c r="H69" s="533">
        <v>12.5</v>
      </c>
      <c r="I69" s="522">
        <f>финансир!M67</f>
        <v>0</v>
      </c>
      <c r="J69" s="276" t="s">
        <v>387</v>
      </c>
      <c r="K69" s="575" t="s">
        <v>0</v>
      </c>
      <c r="L69" s="576"/>
      <c r="M69" s="524">
        <f t="shared" si="0"/>
        <v>0</v>
      </c>
    </row>
    <row r="70" spans="1:13" ht="102" x14ac:dyDescent="0.25">
      <c r="A70" s="244" t="s">
        <v>193</v>
      </c>
      <c r="B70" s="245" t="s">
        <v>200</v>
      </c>
      <c r="C70" s="573"/>
      <c r="D70" s="266" t="s">
        <v>144</v>
      </c>
      <c r="E70" s="266" t="s">
        <v>145</v>
      </c>
      <c r="F70" s="266" t="s">
        <v>144</v>
      </c>
      <c r="G70" s="266" t="s">
        <v>145</v>
      </c>
      <c r="H70" s="527">
        <v>0</v>
      </c>
      <c r="I70" s="522">
        <f>финансир!M68</f>
        <v>82</v>
      </c>
      <c r="J70" s="577" t="s">
        <v>205</v>
      </c>
      <c r="K70" s="548" t="s">
        <v>430</v>
      </c>
      <c r="L70" s="576"/>
      <c r="M70" s="524" t="e">
        <f t="shared" si="0"/>
        <v>#DIV/0!</v>
      </c>
    </row>
    <row r="71" spans="1:13" ht="38.25" x14ac:dyDescent="0.25">
      <c r="A71" s="244" t="s">
        <v>194</v>
      </c>
      <c r="B71" s="245" t="s">
        <v>80</v>
      </c>
      <c r="C71" s="573"/>
      <c r="D71" s="266" t="s">
        <v>142</v>
      </c>
      <c r="E71" s="266" t="s">
        <v>143</v>
      </c>
      <c r="F71" s="266" t="s">
        <v>142</v>
      </c>
      <c r="G71" s="266" t="s">
        <v>143</v>
      </c>
      <c r="H71" s="533">
        <v>56430.6</v>
      </c>
      <c r="I71" s="522">
        <f>финансир!M69</f>
        <v>56993.478999999999</v>
      </c>
      <c r="J71" s="276" t="s">
        <v>388</v>
      </c>
      <c r="K71" s="273" t="s">
        <v>488</v>
      </c>
      <c r="L71" s="267"/>
      <c r="M71" s="524">
        <f t="shared" si="0"/>
        <v>1.0099747123014817</v>
      </c>
    </row>
    <row r="72" spans="1:13" ht="102" x14ac:dyDescent="0.25">
      <c r="A72" s="271" t="s">
        <v>259</v>
      </c>
      <c r="B72" s="272" t="s">
        <v>81</v>
      </c>
      <c r="C72" s="778"/>
      <c r="D72" s="266" t="s">
        <v>142</v>
      </c>
      <c r="E72" s="266" t="s">
        <v>143</v>
      </c>
      <c r="F72" s="266" t="s">
        <v>142</v>
      </c>
      <c r="G72" s="266" t="s">
        <v>143</v>
      </c>
      <c r="H72" s="533">
        <v>184.65</v>
      </c>
      <c r="I72" s="522">
        <f>финансир!M70</f>
        <v>157.26232999999999</v>
      </c>
      <c r="J72" s="276" t="s">
        <v>389</v>
      </c>
      <c r="K72" s="270" t="s">
        <v>487</v>
      </c>
      <c r="L72" s="267"/>
      <c r="M72" s="524">
        <f t="shared" si="0"/>
        <v>0.85167793122122926</v>
      </c>
    </row>
    <row r="73" spans="1:13" ht="87" customHeight="1" x14ac:dyDescent="0.25">
      <c r="A73" s="271" t="s">
        <v>135</v>
      </c>
      <c r="B73" s="272" t="s">
        <v>82</v>
      </c>
      <c r="C73" s="778"/>
      <c r="D73" s="266" t="s">
        <v>142</v>
      </c>
      <c r="E73" s="266" t="s">
        <v>143</v>
      </c>
      <c r="F73" s="266" t="s">
        <v>142</v>
      </c>
      <c r="G73" s="266" t="s">
        <v>143</v>
      </c>
      <c r="H73" s="533">
        <v>1370</v>
      </c>
      <c r="I73" s="522">
        <f>финансир!M71</f>
        <v>1104.7384999999999</v>
      </c>
      <c r="J73" s="276" t="s">
        <v>390</v>
      </c>
      <c r="K73" s="578" t="s">
        <v>437</v>
      </c>
      <c r="L73" s="267"/>
      <c r="M73" s="524">
        <f t="shared" ref="M73:M136" si="1">I73/H73</f>
        <v>0.80637846715328465</v>
      </c>
    </row>
    <row r="74" spans="1:13" ht="38.25" x14ac:dyDescent="0.25">
      <c r="A74" s="271" t="s">
        <v>139</v>
      </c>
      <c r="B74" s="272" t="s">
        <v>83</v>
      </c>
      <c r="C74" s="778"/>
      <c r="D74" s="266" t="s">
        <v>143</v>
      </c>
      <c r="E74" s="266" t="s">
        <v>143</v>
      </c>
      <c r="F74" s="266" t="s">
        <v>143</v>
      </c>
      <c r="G74" s="266" t="s">
        <v>143</v>
      </c>
      <c r="H74" s="527">
        <v>0</v>
      </c>
      <c r="I74" s="579">
        <f>финансир!M72</f>
        <v>0</v>
      </c>
      <c r="J74" s="577" t="s">
        <v>205</v>
      </c>
      <c r="K74" s="269"/>
      <c r="L74" s="269" t="s">
        <v>443</v>
      </c>
      <c r="M74" s="524" t="e">
        <f t="shared" si="1"/>
        <v>#DIV/0!</v>
      </c>
    </row>
    <row r="75" spans="1:13" ht="195.75" customHeight="1" x14ac:dyDescent="0.25">
      <c r="A75" s="271" t="s">
        <v>175</v>
      </c>
      <c r="B75" s="272" t="s">
        <v>201</v>
      </c>
      <c r="C75" s="778"/>
      <c r="D75" s="266" t="s">
        <v>142</v>
      </c>
      <c r="E75" s="266" t="s">
        <v>143</v>
      </c>
      <c r="F75" s="266" t="s">
        <v>142</v>
      </c>
      <c r="G75" s="266" t="s">
        <v>143</v>
      </c>
      <c r="H75" s="533">
        <v>82235</v>
      </c>
      <c r="I75" s="522">
        <f>финансир!M73</f>
        <v>73506.550040000002</v>
      </c>
      <c r="J75" s="276" t="s">
        <v>391</v>
      </c>
      <c r="K75" s="270" t="s">
        <v>489</v>
      </c>
      <c r="L75" s="267"/>
      <c r="M75" s="524">
        <f t="shared" si="1"/>
        <v>0.89385967094302909</v>
      </c>
    </row>
    <row r="76" spans="1:13" ht="102" x14ac:dyDescent="0.25">
      <c r="A76" s="271" t="s">
        <v>272</v>
      </c>
      <c r="B76" s="272" t="s">
        <v>202</v>
      </c>
      <c r="C76" s="778"/>
      <c r="D76" s="266" t="s">
        <v>142</v>
      </c>
      <c r="E76" s="266" t="s">
        <v>143</v>
      </c>
      <c r="F76" s="266" t="s">
        <v>142</v>
      </c>
      <c r="G76" s="266" t="s">
        <v>143</v>
      </c>
      <c r="H76" s="533">
        <v>45.9</v>
      </c>
      <c r="I76" s="522">
        <f>финансир!M74</f>
        <v>47.108319999999999</v>
      </c>
      <c r="J76" s="276" t="s">
        <v>392</v>
      </c>
      <c r="K76" s="279" t="s">
        <v>485</v>
      </c>
      <c r="L76" s="267"/>
      <c r="M76" s="524">
        <f t="shared" si="1"/>
        <v>1.026325054466231</v>
      </c>
    </row>
    <row r="77" spans="1:13" ht="165.75" x14ac:dyDescent="0.25">
      <c r="A77" s="271" t="s">
        <v>273</v>
      </c>
      <c r="B77" s="272" t="s">
        <v>84</v>
      </c>
      <c r="C77" s="778"/>
      <c r="D77" s="266" t="s">
        <v>142</v>
      </c>
      <c r="E77" s="266" t="s">
        <v>143</v>
      </c>
      <c r="F77" s="266" t="s">
        <v>142</v>
      </c>
      <c r="G77" s="266" t="s">
        <v>143</v>
      </c>
      <c r="H77" s="533">
        <v>66091</v>
      </c>
      <c r="I77" s="522">
        <f>финансир!M75</f>
        <v>32131.618999999999</v>
      </c>
      <c r="J77" s="276" t="s">
        <v>393</v>
      </c>
      <c r="K77" s="578" t="s">
        <v>436</v>
      </c>
      <c r="L77" s="267"/>
      <c r="M77" s="524">
        <f t="shared" si="1"/>
        <v>0.48617238353179704</v>
      </c>
    </row>
    <row r="78" spans="1:13" ht="51" x14ac:dyDescent="0.25">
      <c r="A78" s="271" t="s">
        <v>274</v>
      </c>
      <c r="B78" s="272" t="s">
        <v>85</v>
      </c>
      <c r="C78" s="778"/>
      <c r="D78" s="266" t="s">
        <v>142</v>
      </c>
      <c r="E78" s="266" t="s">
        <v>143</v>
      </c>
      <c r="F78" s="266" t="s">
        <v>142</v>
      </c>
      <c r="G78" s="266" t="s">
        <v>143</v>
      </c>
      <c r="H78" s="533">
        <v>612</v>
      </c>
      <c r="I78" s="522">
        <f>финансир!M76</f>
        <v>597.66057000000001</v>
      </c>
      <c r="J78" s="276" t="s">
        <v>394</v>
      </c>
      <c r="K78" s="270" t="s">
        <v>490</v>
      </c>
      <c r="L78" s="267"/>
      <c r="M78" s="524">
        <f t="shared" si="1"/>
        <v>0.97656955882352947</v>
      </c>
    </row>
    <row r="79" spans="1:13" ht="51" x14ac:dyDescent="0.25">
      <c r="A79" s="271" t="s">
        <v>275</v>
      </c>
      <c r="B79" s="272" t="s">
        <v>203</v>
      </c>
      <c r="C79" s="778"/>
      <c r="D79" s="266" t="s">
        <v>142</v>
      </c>
      <c r="E79" s="266" t="s">
        <v>143</v>
      </c>
      <c r="F79" s="266" t="s">
        <v>142</v>
      </c>
      <c r="G79" s="266" t="s">
        <v>143</v>
      </c>
      <c r="H79" s="533">
        <v>250</v>
      </c>
      <c r="I79" s="522">
        <f>финансир!M77</f>
        <v>303.21699999999998</v>
      </c>
      <c r="J79" s="580" t="s">
        <v>395</v>
      </c>
      <c r="K79" s="270" t="s">
        <v>491</v>
      </c>
      <c r="L79" s="267"/>
      <c r="M79" s="524">
        <f t="shared" si="1"/>
        <v>1.2128679999999998</v>
      </c>
    </row>
    <row r="80" spans="1:13" ht="63.75" x14ac:dyDescent="0.25">
      <c r="A80" s="271" t="s">
        <v>276</v>
      </c>
      <c r="B80" s="272" t="s">
        <v>86</v>
      </c>
      <c r="C80" s="778"/>
      <c r="D80" s="266" t="s">
        <v>142</v>
      </c>
      <c r="E80" s="266" t="s">
        <v>143</v>
      </c>
      <c r="F80" s="266" t="s">
        <v>142</v>
      </c>
      <c r="G80" s="266" t="s">
        <v>143</v>
      </c>
      <c r="H80" s="533">
        <v>2962.25</v>
      </c>
      <c r="I80" s="522">
        <f>финансир!L78</f>
        <v>1142.9019000000001</v>
      </c>
      <c r="J80" s="276" t="s">
        <v>396</v>
      </c>
      <c r="K80" s="270" t="s">
        <v>492</v>
      </c>
      <c r="L80" s="267"/>
      <c r="M80" s="524">
        <f t="shared" si="1"/>
        <v>0.38582222972402735</v>
      </c>
    </row>
    <row r="81" spans="1:13" ht="102.75" customHeight="1" x14ac:dyDescent="0.25">
      <c r="A81" s="271" t="s">
        <v>277</v>
      </c>
      <c r="B81" s="272" t="s">
        <v>87</v>
      </c>
      <c r="C81" s="778"/>
      <c r="D81" s="266" t="s">
        <v>142</v>
      </c>
      <c r="E81" s="266" t="s">
        <v>143</v>
      </c>
      <c r="F81" s="266" t="s">
        <v>142</v>
      </c>
      <c r="G81" s="266" t="s">
        <v>143</v>
      </c>
      <c r="H81" s="533">
        <v>105000</v>
      </c>
      <c r="I81" s="522">
        <f>финансир!L79</f>
        <v>108336.03227</v>
      </c>
      <c r="J81" s="276" t="s">
        <v>397</v>
      </c>
      <c r="K81" s="578" t="s">
        <v>517</v>
      </c>
      <c r="L81" s="267"/>
      <c r="M81" s="524">
        <f t="shared" si="1"/>
        <v>1.0317717359047618</v>
      </c>
    </row>
    <row r="82" spans="1:13" ht="63.75" x14ac:dyDescent="0.25">
      <c r="A82" s="271" t="s">
        <v>278</v>
      </c>
      <c r="B82" s="272" t="s">
        <v>88</v>
      </c>
      <c r="C82" s="778"/>
      <c r="D82" s="266" t="s">
        <v>142</v>
      </c>
      <c r="E82" s="266" t="s">
        <v>143</v>
      </c>
      <c r="F82" s="266" t="s">
        <v>142</v>
      </c>
      <c r="G82" s="266" t="s">
        <v>143</v>
      </c>
      <c r="H82" s="533">
        <f>финансир!H80</f>
        <v>2.7</v>
      </c>
      <c r="I82" s="522">
        <f>финансир!L80</f>
        <v>0</v>
      </c>
      <c r="J82" s="276" t="s">
        <v>398</v>
      </c>
      <c r="K82" s="269" t="s">
        <v>493</v>
      </c>
      <c r="L82" s="267"/>
      <c r="M82" s="524">
        <f t="shared" si="1"/>
        <v>0</v>
      </c>
    </row>
    <row r="83" spans="1:13" ht="76.5" x14ac:dyDescent="0.25">
      <c r="A83" s="271" t="s">
        <v>279</v>
      </c>
      <c r="B83" s="272" t="s">
        <v>89</v>
      </c>
      <c r="C83" s="778"/>
      <c r="D83" s="266" t="s">
        <v>142</v>
      </c>
      <c r="E83" s="266" t="s">
        <v>143</v>
      </c>
      <c r="F83" s="266" t="s">
        <v>142</v>
      </c>
      <c r="G83" s="266" t="s">
        <v>143</v>
      </c>
      <c r="H83" s="533">
        <f>финансир!H81</f>
        <v>0.6</v>
      </c>
      <c r="I83" s="522">
        <f>финансир!L81</f>
        <v>0</v>
      </c>
      <c r="J83" s="276" t="s">
        <v>399</v>
      </c>
      <c r="K83" s="269" t="s">
        <v>494</v>
      </c>
      <c r="L83" s="267"/>
      <c r="M83" s="524">
        <f t="shared" si="1"/>
        <v>0</v>
      </c>
    </row>
    <row r="84" spans="1:13" ht="63.75" x14ac:dyDescent="0.25">
      <c r="A84" s="271" t="s">
        <v>280</v>
      </c>
      <c r="B84" s="272" t="s">
        <v>90</v>
      </c>
      <c r="C84" s="778"/>
      <c r="D84" s="266" t="s">
        <v>142</v>
      </c>
      <c r="E84" s="266" t="s">
        <v>143</v>
      </c>
      <c r="F84" s="266" t="s">
        <v>142</v>
      </c>
      <c r="G84" s="266" t="s">
        <v>143</v>
      </c>
      <c r="H84" s="533">
        <v>12417.8</v>
      </c>
      <c r="I84" s="522">
        <f>финансир!L82</f>
        <v>10721.02413</v>
      </c>
      <c r="J84" s="276" t="s">
        <v>400</v>
      </c>
      <c r="K84" s="269" t="s">
        <v>495</v>
      </c>
      <c r="L84" s="267"/>
      <c r="M84" s="524">
        <f t="shared" si="1"/>
        <v>0.86335938169401993</v>
      </c>
    </row>
    <row r="85" spans="1:13" s="536" customFormat="1" ht="76.5" x14ac:dyDescent="0.25">
      <c r="A85" s="271" t="s">
        <v>281</v>
      </c>
      <c r="B85" s="272" t="s">
        <v>91</v>
      </c>
      <c r="C85" s="778"/>
      <c r="D85" s="534" t="s">
        <v>142</v>
      </c>
      <c r="E85" s="534" t="s">
        <v>143</v>
      </c>
      <c r="F85" s="266" t="s">
        <v>142</v>
      </c>
      <c r="G85" s="266" t="s">
        <v>143</v>
      </c>
      <c r="H85" s="533">
        <v>2162.1999999999998</v>
      </c>
      <c r="I85" s="522">
        <f>финансир!L83</f>
        <v>2400.2793999999999</v>
      </c>
      <c r="J85" s="276" t="s">
        <v>401</v>
      </c>
      <c r="K85" s="581" t="s">
        <v>431</v>
      </c>
      <c r="L85" s="582"/>
      <c r="M85" s="524">
        <f t="shared" si="1"/>
        <v>1.1101097955785775</v>
      </c>
    </row>
    <row r="86" spans="1:13" s="536" customFormat="1" ht="63.75" x14ac:dyDescent="0.25">
      <c r="A86" s="271" t="s">
        <v>283</v>
      </c>
      <c r="B86" s="272" t="s">
        <v>92</v>
      </c>
      <c r="C86" s="778"/>
      <c r="D86" s="534" t="s">
        <v>142</v>
      </c>
      <c r="E86" s="534" t="s">
        <v>143</v>
      </c>
      <c r="F86" s="266" t="s">
        <v>142</v>
      </c>
      <c r="G86" s="266" t="s">
        <v>143</v>
      </c>
      <c r="H86" s="527">
        <v>0</v>
      </c>
      <c r="I86" s="579">
        <f>финансир!L84</f>
        <v>0</v>
      </c>
      <c r="J86" s="276" t="s">
        <v>402</v>
      </c>
      <c r="K86" s="279" t="s">
        <v>403</v>
      </c>
      <c r="L86" s="535"/>
      <c r="M86" s="524" t="e">
        <f t="shared" si="1"/>
        <v>#DIV/0!</v>
      </c>
    </row>
    <row r="87" spans="1:13" ht="140.25" x14ac:dyDescent="0.25">
      <c r="A87" s="271" t="s">
        <v>284</v>
      </c>
      <c r="B87" s="272" t="s">
        <v>198</v>
      </c>
      <c r="C87" s="583"/>
      <c r="D87" s="266" t="s">
        <v>142</v>
      </c>
      <c r="E87" s="266" t="s">
        <v>143</v>
      </c>
      <c r="F87" s="266" t="s">
        <v>142</v>
      </c>
      <c r="G87" s="266" t="s">
        <v>143</v>
      </c>
      <c r="H87" s="533">
        <v>3740</v>
      </c>
      <c r="I87" s="522">
        <f>финансир!M85</f>
        <v>3648.5819999999999</v>
      </c>
      <c r="J87" s="276" t="s">
        <v>404</v>
      </c>
      <c r="K87" s="270" t="s">
        <v>432</v>
      </c>
      <c r="L87" s="584"/>
      <c r="M87" s="524">
        <f t="shared" si="1"/>
        <v>0.97555668449197863</v>
      </c>
    </row>
    <row r="88" spans="1:13" ht="76.5" x14ac:dyDescent="0.25">
      <c r="A88" s="271" t="s">
        <v>285</v>
      </c>
      <c r="B88" s="272" t="s">
        <v>78</v>
      </c>
      <c r="C88" s="583"/>
      <c r="D88" s="266" t="s">
        <v>142</v>
      </c>
      <c r="E88" s="266" t="s">
        <v>143</v>
      </c>
      <c r="F88" s="266" t="s">
        <v>142</v>
      </c>
      <c r="G88" s="266" t="s">
        <v>143</v>
      </c>
      <c r="H88" s="533">
        <v>160000</v>
      </c>
      <c r="I88" s="522">
        <f>финансир!M86</f>
        <v>154624.19500000001</v>
      </c>
      <c r="J88" s="276" t="s">
        <v>405</v>
      </c>
      <c r="K88" s="548" t="s">
        <v>433</v>
      </c>
      <c r="L88" s="267"/>
      <c r="M88" s="524">
        <f t="shared" si="1"/>
        <v>0.96640121875000007</v>
      </c>
    </row>
    <row r="89" spans="1:13" ht="76.5" x14ac:dyDescent="0.25">
      <c r="A89" s="271" t="s">
        <v>286</v>
      </c>
      <c r="B89" s="272" t="s">
        <v>79</v>
      </c>
      <c r="C89" s="583"/>
      <c r="D89" s="266" t="s">
        <v>142</v>
      </c>
      <c r="E89" s="266" t="s">
        <v>143</v>
      </c>
      <c r="F89" s="266" t="s">
        <v>142</v>
      </c>
      <c r="G89" s="266" t="s">
        <v>143</v>
      </c>
      <c r="H89" s="533">
        <v>4600.5</v>
      </c>
      <c r="I89" s="522">
        <f>финансир!M87</f>
        <v>4451.6170000000002</v>
      </c>
      <c r="J89" s="276" t="s">
        <v>406</v>
      </c>
      <c r="K89" s="585" t="s">
        <v>180</v>
      </c>
      <c r="L89" s="267"/>
      <c r="M89" s="524">
        <f t="shared" si="1"/>
        <v>0.96763764808173025</v>
      </c>
    </row>
    <row r="90" spans="1:13" ht="15" customHeight="1" x14ac:dyDescent="0.25">
      <c r="A90" s="763" t="s">
        <v>266</v>
      </c>
      <c r="B90" s="764"/>
      <c r="C90" s="586"/>
      <c r="D90" s="587"/>
      <c r="E90" s="588"/>
      <c r="F90" s="589"/>
      <c r="G90" s="552"/>
      <c r="H90" s="590"/>
      <c r="I90" s="552"/>
      <c r="J90" s="279"/>
      <c r="K90" s="552"/>
      <c r="L90" s="552"/>
      <c r="M90" s="524" t="e">
        <f t="shared" si="1"/>
        <v>#DIV/0!</v>
      </c>
    </row>
    <row r="91" spans="1:13" ht="121.5" customHeight="1" x14ac:dyDescent="0.25">
      <c r="A91" s="548"/>
      <c r="B91" s="270" t="s">
        <v>116</v>
      </c>
      <c r="C91" s="586"/>
      <c r="D91" s="587"/>
      <c r="E91" s="591"/>
      <c r="F91" s="592"/>
      <c r="G91" s="593"/>
      <c r="H91" s="594" t="s">
        <v>243</v>
      </c>
      <c r="I91" s="594" t="s">
        <v>243</v>
      </c>
      <c r="J91" s="595">
        <v>0.82499999999999996</v>
      </c>
      <c r="K91" s="596">
        <v>0.83699999999999997</v>
      </c>
      <c r="L91" s="559" t="s">
        <v>434</v>
      </c>
      <c r="M91" s="524" t="e">
        <f t="shared" si="1"/>
        <v>#VALUE!</v>
      </c>
    </row>
    <row r="92" spans="1:13" ht="82.5" customHeight="1" x14ac:dyDescent="0.25">
      <c r="A92" s="548"/>
      <c r="B92" s="270" t="s">
        <v>2</v>
      </c>
      <c r="C92" s="597"/>
      <c r="D92" s="587"/>
      <c r="E92" s="591"/>
      <c r="F92" s="592"/>
      <c r="G92" s="593"/>
      <c r="H92" s="594"/>
      <c r="I92" s="594"/>
      <c r="J92" s="598">
        <v>64</v>
      </c>
      <c r="K92" s="598">
        <v>64</v>
      </c>
      <c r="L92" s="559" t="s">
        <v>526</v>
      </c>
      <c r="M92" s="524" t="e">
        <f t="shared" si="1"/>
        <v>#DIV/0!</v>
      </c>
    </row>
    <row r="93" spans="1:13" ht="19.5" thickBot="1" x14ac:dyDescent="0.35">
      <c r="A93" s="599" t="s">
        <v>241</v>
      </c>
      <c r="B93" s="600" t="s">
        <v>41</v>
      </c>
      <c r="C93" s="767" t="s">
        <v>256</v>
      </c>
      <c r="D93" s="485"/>
      <c r="E93" s="485"/>
      <c r="F93" s="485"/>
      <c r="G93" s="486"/>
      <c r="H93" s="487">
        <f>H94</f>
        <v>0</v>
      </c>
      <c r="I93" s="487">
        <f>I94</f>
        <v>70</v>
      </c>
      <c r="J93" s="488"/>
      <c r="K93" s="269"/>
      <c r="L93" s="489"/>
      <c r="M93" s="524" t="e">
        <f t="shared" si="1"/>
        <v>#DIV/0!</v>
      </c>
    </row>
    <row r="94" spans="1:13" ht="92.25" customHeight="1" x14ac:dyDescent="0.3">
      <c r="A94" s="601" t="s">
        <v>270</v>
      </c>
      <c r="B94" s="571" t="s">
        <v>311</v>
      </c>
      <c r="C94" s="768"/>
      <c r="D94" s="485"/>
      <c r="E94" s="485"/>
      <c r="F94" s="485"/>
      <c r="G94" s="486"/>
      <c r="H94" s="487">
        <f>H95+H110+H114+H121</f>
        <v>0</v>
      </c>
      <c r="I94" s="487">
        <f>I95+I110+I114+I121</f>
        <v>70</v>
      </c>
      <c r="J94" s="488"/>
      <c r="K94" s="269"/>
      <c r="L94" s="489"/>
      <c r="M94" s="524" t="e">
        <f t="shared" si="1"/>
        <v>#DIV/0!</v>
      </c>
    </row>
    <row r="95" spans="1:13" ht="38.25" x14ac:dyDescent="0.25">
      <c r="A95" s="602" t="s">
        <v>36</v>
      </c>
      <c r="B95" s="603" t="s">
        <v>95</v>
      </c>
      <c r="C95" s="768"/>
      <c r="D95" s="266" t="s">
        <v>144</v>
      </c>
      <c r="E95" s="266" t="s">
        <v>143</v>
      </c>
      <c r="F95" s="266" t="s">
        <v>144</v>
      </c>
      <c r="G95" s="266" t="s">
        <v>143</v>
      </c>
      <c r="H95" s="604">
        <f>H96+H109</f>
        <v>0</v>
      </c>
      <c r="I95" s="604">
        <f>I96+I109</f>
        <v>0</v>
      </c>
      <c r="J95" s="269"/>
      <c r="K95" s="269"/>
      <c r="L95" s="267"/>
      <c r="M95" s="524" t="e">
        <f t="shared" si="1"/>
        <v>#DIV/0!</v>
      </c>
    </row>
    <row r="96" spans="1:13" ht="165.75" x14ac:dyDescent="0.25">
      <c r="A96" s="412" t="s">
        <v>313</v>
      </c>
      <c r="B96" s="409" t="s">
        <v>314</v>
      </c>
      <c r="C96" s="768"/>
      <c r="D96" s="266" t="s">
        <v>144</v>
      </c>
      <c r="E96" s="266" t="s">
        <v>143</v>
      </c>
      <c r="F96" s="266" t="s">
        <v>144</v>
      </c>
      <c r="G96" s="266" t="s">
        <v>143</v>
      </c>
      <c r="H96" s="410">
        <v>0</v>
      </c>
      <c r="I96" s="410">
        <f>финансир!M93</f>
        <v>0</v>
      </c>
      <c r="J96" s="269"/>
      <c r="K96" s="269"/>
      <c r="L96" s="270" t="s">
        <v>444</v>
      </c>
      <c r="M96" s="524" t="e">
        <f t="shared" si="1"/>
        <v>#DIV/0!</v>
      </c>
    </row>
    <row r="97" spans="1:13" ht="51" hidden="1" x14ac:dyDescent="0.25">
      <c r="A97" s="491" t="s">
        <v>210</v>
      </c>
      <c r="B97" s="409" t="s">
        <v>97</v>
      </c>
      <c r="C97" s="768"/>
      <c r="D97" s="266"/>
      <c r="E97" s="266"/>
      <c r="F97" s="266" t="s">
        <v>144</v>
      </c>
      <c r="G97" s="266" t="s">
        <v>143</v>
      </c>
      <c r="H97" s="410">
        <f>финансир!I94</f>
        <v>0</v>
      </c>
      <c r="I97" s="410">
        <f>финансир!M94</f>
        <v>0</v>
      </c>
      <c r="J97" s="269"/>
      <c r="K97" s="270"/>
      <c r="L97" s="267"/>
      <c r="M97" s="524" t="e">
        <f t="shared" si="1"/>
        <v>#DIV/0!</v>
      </c>
    </row>
    <row r="98" spans="1:13" ht="38.25" hidden="1" x14ac:dyDescent="0.25">
      <c r="A98" s="491" t="s">
        <v>211</v>
      </c>
      <c r="B98" s="409" t="s">
        <v>98</v>
      </c>
      <c r="C98" s="768"/>
      <c r="D98" s="266"/>
      <c r="E98" s="266"/>
      <c r="F98" s="266" t="s">
        <v>144</v>
      </c>
      <c r="G98" s="266" t="s">
        <v>143</v>
      </c>
      <c r="H98" s="410">
        <f>финансир!I95</f>
        <v>0</v>
      </c>
      <c r="I98" s="410">
        <f>финансир!M95</f>
        <v>0</v>
      </c>
      <c r="J98" s="269"/>
      <c r="K98" s="270"/>
      <c r="L98" s="267"/>
      <c r="M98" s="524" t="e">
        <f t="shared" si="1"/>
        <v>#DIV/0!</v>
      </c>
    </row>
    <row r="99" spans="1:13" ht="51" hidden="1" x14ac:dyDescent="0.25">
      <c r="A99" s="491" t="s">
        <v>212</v>
      </c>
      <c r="B99" s="409" t="s">
        <v>99</v>
      </c>
      <c r="C99" s="768"/>
      <c r="D99" s="266"/>
      <c r="E99" s="266"/>
      <c r="F99" s="266" t="s">
        <v>144</v>
      </c>
      <c r="G99" s="266" t="s">
        <v>143</v>
      </c>
      <c r="H99" s="410">
        <f>финансир!I96</f>
        <v>0</v>
      </c>
      <c r="I99" s="410">
        <f>финансир!M96</f>
        <v>0</v>
      </c>
      <c r="J99" s="269"/>
      <c r="K99" s="270"/>
      <c r="L99" s="267"/>
      <c r="M99" s="524" t="e">
        <f t="shared" si="1"/>
        <v>#DIV/0!</v>
      </c>
    </row>
    <row r="100" spans="1:13" ht="63.75" hidden="1" x14ac:dyDescent="0.25">
      <c r="A100" s="491" t="s">
        <v>213</v>
      </c>
      <c r="B100" s="409" t="s">
        <v>100</v>
      </c>
      <c r="C100" s="768"/>
      <c r="D100" s="266"/>
      <c r="E100" s="266"/>
      <c r="F100" s="266" t="s">
        <v>144</v>
      </c>
      <c r="G100" s="266" t="s">
        <v>143</v>
      </c>
      <c r="H100" s="410">
        <f>финансир!I97</f>
        <v>0</v>
      </c>
      <c r="I100" s="410">
        <f>финансир!M97</f>
        <v>0</v>
      </c>
      <c r="J100" s="270"/>
      <c r="K100" s="270"/>
      <c r="L100" s="267"/>
      <c r="M100" s="524" t="e">
        <f t="shared" si="1"/>
        <v>#DIV/0!</v>
      </c>
    </row>
    <row r="101" spans="1:13" ht="51" hidden="1" x14ac:dyDescent="0.25">
      <c r="A101" s="491" t="s">
        <v>214</v>
      </c>
      <c r="B101" s="409" t="s">
        <v>206</v>
      </c>
      <c r="C101" s="768"/>
      <c r="D101" s="266"/>
      <c r="E101" s="266"/>
      <c r="F101" s="266" t="s">
        <v>144</v>
      </c>
      <c r="G101" s="266" t="s">
        <v>143</v>
      </c>
      <c r="H101" s="410">
        <f>финансир!I98</f>
        <v>0</v>
      </c>
      <c r="I101" s="410">
        <f>финансир!M98</f>
        <v>0</v>
      </c>
      <c r="J101" s="270"/>
      <c r="K101" s="270"/>
      <c r="L101" s="267"/>
      <c r="M101" s="524" t="e">
        <f t="shared" si="1"/>
        <v>#DIV/0!</v>
      </c>
    </row>
    <row r="102" spans="1:13" ht="64.5" hidden="1" customHeight="1" x14ac:dyDescent="0.25">
      <c r="A102" s="772" t="s">
        <v>215</v>
      </c>
      <c r="B102" s="774" t="s">
        <v>101</v>
      </c>
      <c r="C102" s="768"/>
      <c r="D102" s="266" t="s">
        <v>144</v>
      </c>
      <c r="E102" s="266" t="s">
        <v>143</v>
      </c>
      <c r="F102" s="266" t="s">
        <v>144</v>
      </c>
      <c r="G102" s="266" t="s">
        <v>143</v>
      </c>
      <c r="H102" s="410">
        <f>финансир!I99</f>
        <v>0</v>
      </c>
      <c r="I102" s="410">
        <f>финансир!M99</f>
        <v>0</v>
      </c>
      <c r="J102" s="782" t="s">
        <v>169</v>
      </c>
      <c r="K102" s="784" t="s">
        <v>172</v>
      </c>
      <c r="L102" s="788"/>
      <c r="M102" s="524" t="e">
        <f t="shared" si="1"/>
        <v>#DIV/0!</v>
      </c>
    </row>
    <row r="103" spans="1:13" ht="26.25" hidden="1" customHeight="1" x14ac:dyDescent="0.25">
      <c r="A103" s="773"/>
      <c r="B103" s="775"/>
      <c r="C103" s="768"/>
      <c r="D103" s="266" t="s">
        <v>144</v>
      </c>
      <c r="E103" s="266" t="s">
        <v>143</v>
      </c>
      <c r="F103" s="266" t="s">
        <v>144</v>
      </c>
      <c r="G103" s="266" t="s">
        <v>143</v>
      </c>
      <c r="H103" s="410">
        <f>финансир!I100</f>
        <v>0</v>
      </c>
      <c r="I103" s="410">
        <f>финансир!M100</f>
        <v>0</v>
      </c>
      <c r="J103" s="783"/>
      <c r="K103" s="785"/>
      <c r="L103" s="789"/>
      <c r="M103" s="524" t="e">
        <f t="shared" si="1"/>
        <v>#DIV/0!</v>
      </c>
    </row>
    <row r="104" spans="1:13" ht="63.75" hidden="1" customHeight="1" x14ac:dyDescent="0.25">
      <c r="A104" s="776" t="s">
        <v>216</v>
      </c>
      <c r="B104" s="774" t="s">
        <v>102</v>
      </c>
      <c r="C104" s="768"/>
      <c r="D104" s="266" t="s">
        <v>144</v>
      </c>
      <c r="E104" s="266" t="s">
        <v>143</v>
      </c>
      <c r="F104" s="266" t="s">
        <v>144</v>
      </c>
      <c r="G104" s="266" t="s">
        <v>143</v>
      </c>
      <c r="H104" s="410">
        <f>финансир!I101</f>
        <v>0</v>
      </c>
      <c r="I104" s="410">
        <f>финансир!M101</f>
        <v>0</v>
      </c>
      <c r="J104" s="790" t="s">
        <v>170</v>
      </c>
      <c r="K104" s="784" t="s">
        <v>173</v>
      </c>
      <c r="L104" s="788"/>
      <c r="M104" s="524" t="e">
        <f t="shared" si="1"/>
        <v>#DIV/0!</v>
      </c>
    </row>
    <row r="105" spans="1:13" hidden="1" x14ac:dyDescent="0.25">
      <c r="A105" s="777"/>
      <c r="B105" s="775"/>
      <c r="C105" s="768"/>
      <c r="D105" s="266" t="s">
        <v>144</v>
      </c>
      <c r="E105" s="266" t="s">
        <v>143</v>
      </c>
      <c r="F105" s="266" t="s">
        <v>144</v>
      </c>
      <c r="G105" s="266" t="s">
        <v>143</v>
      </c>
      <c r="H105" s="410">
        <f>финансир!I102</f>
        <v>0</v>
      </c>
      <c r="I105" s="410">
        <f>финансир!M102</f>
        <v>0</v>
      </c>
      <c r="J105" s="791"/>
      <c r="K105" s="785"/>
      <c r="L105" s="789"/>
      <c r="M105" s="524" t="e">
        <f t="shared" si="1"/>
        <v>#DIV/0!</v>
      </c>
    </row>
    <row r="106" spans="1:13" ht="70.5" hidden="1" customHeight="1" x14ac:dyDescent="0.25">
      <c r="A106" s="776" t="s">
        <v>217</v>
      </c>
      <c r="B106" s="774" t="s">
        <v>103</v>
      </c>
      <c r="C106" s="768"/>
      <c r="D106" s="266" t="s">
        <v>144</v>
      </c>
      <c r="E106" s="266" t="s">
        <v>143</v>
      </c>
      <c r="F106" s="266" t="s">
        <v>144</v>
      </c>
      <c r="G106" s="266" t="s">
        <v>143</v>
      </c>
      <c r="H106" s="410">
        <f>финансир!I103</f>
        <v>0</v>
      </c>
      <c r="I106" s="410">
        <f>финансир!M103</f>
        <v>0</v>
      </c>
      <c r="J106" s="782" t="s">
        <v>171</v>
      </c>
      <c r="K106" s="784" t="s">
        <v>174</v>
      </c>
      <c r="L106" s="788"/>
      <c r="M106" s="524" t="e">
        <f t="shared" si="1"/>
        <v>#DIV/0!</v>
      </c>
    </row>
    <row r="107" spans="1:13" ht="48.75" hidden="1" customHeight="1" x14ac:dyDescent="0.25">
      <c r="A107" s="777"/>
      <c r="B107" s="775"/>
      <c r="C107" s="768"/>
      <c r="D107" s="266" t="s">
        <v>144</v>
      </c>
      <c r="E107" s="266" t="s">
        <v>143</v>
      </c>
      <c r="F107" s="266" t="s">
        <v>144</v>
      </c>
      <c r="G107" s="266" t="s">
        <v>143</v>
      </c>
      <c r="H107" s="410">
        <f>финансир!I104</f>
        <v>10700</v>
      </c>
      <c r="I107" s="410">
        <f>финансир!M104</f>
        <v>0</v>
      </c>
      <c r="J107" s="783"/>
      <c r="K107" s="785"/>
      <c r="L107" s="789"/>
      <c r="M107" s="524">
        <f t="shared" si="1"/>
        <v>0</v>
      </c>
    </row>
    <row r="108" spans="1:13" ht="51" hidden="1" x14ac:dyDescent="0.25">
      <c r="A108" s="491" t="s">
        <v>218</v>
      </c>
      <c r="B108" s="409" t="s">
        <v>104</v>
      </c>
      <c r="C108" s="768"/>
      <c r="D108" s="267"/>
      <c r="E108" s="267"/>
      <c r="F108" s="266" t="s">
        <v>144</v>
      </c>
      <c r="G108" s="266" t="s">
        <v>143</v>
      </c>
      <c r="H108" s="410">
        <f>финансир!I105</f>
        <v>800</v>
      </c>
      <c r="I108" s="410">
        <f>финансир!M105</f>
        <v>0</v>
      </c>
      <c r="J108" s="269"/>
      <c r="K108" s="269"/>
      <c r="L108" s="267"/>
      <c r="M108" s="524">
        <f t="shared" si="1"/>
        <v>0</v>
      </c>
    </row>
    <row r="109" spans="1:13" ht="102" x14ac:dyDescent="0.25">
      <c r="A109" s="412" t="s">
        <v>315</v>
      </c>
      <c r="B109" s="273" t="s">
        <v>316</v>
      </c>
      <c r="C109" s="768"/>
      <c r="D109" s="266" t="s">
        <v>144</v>
      </c>
      <c r="E109" s="266" t="s">
        <v>143</v>
      </c>
      <c r="F109" s="266" t="s">
        <v>144</v>
      </c>
      <c r="G109" s="266" t="s">
        <v>143</v>
      </c>
      <c r="H109" s="410">
        <v>0</v>
      </c>
      <c r="I109" s="410">
        <f>финансир!M104</f>
        <v>0</v>
      </c>
      <c r="J109" s="269"/>
      <c r="K109" s="269"/>
      <c r="L109" s="269" t="s">
        <v>407</v>
      </c>
      <c r="M109" s="524" t="e">
        <f t="shared" si="1"/>
        <v>#DIV/0!</v>
      </c>
    </row>
    <row r="110" spans="1:13" ht="51" x14ac:dyDescent="0.25">
      <c r="A110" s="491" t="s">
        <v>37</v>
      </c>
      <c r="B110" s="409" t="s">
        <v>105</v>
      </c>
      <c r="C110" s="768"/>
      <c r="D110" s="266" t="s">
        <v>144</v>
      </c>
      <c r="E110" s="266" t="s">
        <v>143</v>
      </c>
      <c r="F110" s="266" t="s">
        <v>144</v>
      </c>
      <c r="G110" s="266" t="s">
        <v>143</v>
      </c>
      <c r="H110" s="410">
        <f>H111</f>
        <v>0</v>
      </c>
      <c r="I110" s="410">
        <f>I111</f>
        <v>0</v>
      </c>
      <c r="J110" s="269"/>
      <c r="K110" s="269"/>
      <c r="L110" s="786" t="s">
        <v>445</v>
      </c>
      <c r="M110" s="524" t="e">
        <f t="shared" si="1"/>
        <v>#DIV/0!</v>
      </c>
    </row>
    <row r="111" spans="1:13" ht="38.25" x14ac:dyDescent="0.25">
      <c r="A111" s="491" t="s">
        <v>317</v>
      </c>
      <c r="B111" s="409" t="s">
        <v>106</v>
      </c>
      <c r="C111" s="768"/>
      <c r="D111" s="266" t="s">
        <v>144</v>
      </c>
      <c r="E111" s="266" t="s">
        <v>143</v>
      </c>
      <c r="F111" s="266" t="s">
        <v>144</v>
      </c>
      <c r="G111" s="266" t="s">
        <v>143</v>
      </c>
      <c r="H111" s="410">
        <v>0</v>
      </c>
      <c r="I111" s="410">
        <f>финансир!M106</f>
        <v>0</v>
      </c>
      <c r="J111" s="269"/>
      <c r="K111" s="269"/>
      <c r="L111" s="787"/>
      <c r="M111" s="524" t="e">
        <f t="shared" si="1"/>
        <v>#DIV/0!</v>
      </c>
    </row>
    <row r="112" spans="1:13" ht="38.25" hidden="1" x14ac:dyDescent="0.25">
      <c r="A112" s="491" t="s">
        <v>221</v>
      </c>
      <c r="B112" s="409" t="s">
        <v>98</v>
      </c>
      <c r="C112" s="768"/>
      <c r="D112" s="266"/>
      <c r="E112" s="266"/>
      <c r="F112" s="266"/>
      <c r="G112" s="266"/>
      <c r="H112" s="410">
        <v>0</v>
      </c>
      <c r="I112" s="411">
        <f>финансир!L102+финансир!M102</f>
        <v>0</v>
      </c>
      <c r="J112" s="270"/>
      <c r="K112" s="270"/>
      <c r="L112" s="267"/>
      <c r="M112" s="524" t="e">
        <f t="shared" si="1"/>
        <v>#DIV/0!</v>
      </c>
    </row>
    <row r="113" spans="1:13" ht="76.5" hidden="1" x14ac:dyDescent="0.25">
      <c r="A113" s="491" t="s">
        <v>222</v>
      </c>
      <c r="B113" s="409" t="s">
        <v>107</v>
      </c>
      <c r="C113" s="768"/>
      <c r="D113" s="267"/>
      <c r="E113" s="267"/>
      <c r="F113" s="267"/>
      <c r="G113" s="267"/>
      <c r="H113" s="410">
        <v>0</v>
      </c>
      <c r="I113" s="411">
        <f>финансир!L103+финансир!M103</f>
        <v>0</v>
      </c>
      <c r="J113" s="269"/>
      <c r="K113" s="269"/>
      <c r="L113" s="267"/>
      <c r="M113" s="524" t="e">
        <f t="shared" si="1"/>
        <v>#DIV/0!</v>
      </c>
    </row>
    <row r="114" spans="1:13" ht="38.25" x14ac:dyDescent="0.25">
      <c r="A114" s="491" t="s">
        <v>38</v>
      </c>
      <c r="B114" s="409" t="s">
        <v>108</v>
      </c>
      <c r="C114" s="768"/>
      <c r="D114" s="266" t="s">
        <v>144</v>
      </c>
      <c r="E114" s="266" t="s">
        <v>143</v>
      </c>
      <c r="F114" s="266" t="s">
        <v>144</v>
      </c>
      <c r="G114" s="266" t="s">
        <v>143</v>
      </c>
      <c r="H114" s="410">
        <f>H115+H116</f>
        <v>0</v>
      </c>
      <c r="I114" s="410">
        <f>I115+I116</f>
        <v>70</v>
      </c>
      <c r="J114" s="269"/>
      <c r="K114" s="269"/>
      <c r="L114" s="267"/>
      <c r="M114" s="524" t="e">
        <f t="shared" si="1"/>
        <v>#DIV/0!</v>
      </c>
    </row>
    <row r="115" spans="1:13" ht="63.75" x14ac:dyDescent="0.25">
      <c r="A115" s="491" t="s">
        <v>93</v>
      </c>
      <c r="B115" s="409" t="s">
        <v>109</v>
      </c>
      <c r="C115" s="768"/>
      <c r="D115" s="266" t="s">
        <v>144</v>
      </c>
      <c r="E115" s="266" t="s">
        <v>144</v>
      </c>
      <c r="F115" s="266" t="s">
        <v>144</v>
      </c>
      <c r="G115" s="266" t="s">
        <v>144</v>
      </c>
      <c r="H115" s="410">
        <v>0</v>
      </c>
      <c r="I115" s="410">
        <f>финансир!M108</f>
        <v>0</v>
      </c>
      <c r="J115" s="270"/>
      <c r="K115" s="605"/>
      <c r="L115" s="270" t="s">
        <v>446</v>
      </c>
      <c r="M115" s="524" t="e">
        <f t="shared" si="1"/>
        <v>#DIV/0!</v>
      </c>
    </row>
    <row r="116" spans="1:13" ht="102" x14ac:dyDescent="0.25">
      <c r="A116" s="491" t="s">
        <v>94</v>
      </c>
      <c r="B116" s="409" t="s">
        <v>110</v>
      </c>
      <c r="C116" s="768"/>
      <c r="D116" s="266" t="s">
        <v>144</v>
      </c>
      <c r="E116" s="266" t="s">
        <v>143</v>
      </c>
      <c r="F116" s="266" t="s">
        <v>144</v>
      </c>
      <c r="G116" s="266" t="s">
        <v>143</v>
      </c>
      <c r="H116" s="410">
        <f>H117+H118+H119+H120</f>
        <v>0</v>
      </c>
      <c r="I116" s="410">
        <f>I117+I118+I119+I120</f>
        <v>70</v>
      </c>
      <c r="J116" s="269"/>
      <c r="K116" s="269"/>
      <c r="L116" s="267"/>
      <c r="M116" s="524" t="e">
        <f t="shared" si="1"/>
        <v>#DIV/0!</v>
      </c>
    </row>
    <row r="117" spans="1:13" ht="102" x14ac:dyDescent="0.25">
      <c r="A117" s="491" t="s">
        <v>318</v>
      </c>
      <c r="B117" s="409" t="s">
        <v>111</v>
      </c>
      <c r="C117" s="768"/>
      <c r="D117" s="266" t="s">
        <v>144</v>
      </c>
      <c r="E117" s="266" t="s">
        <v>144</v>
      </c>
      <c r="F117" s="266" t="s">
        <v>144</v>
      </c>
      <c r="G117" s="266" t="s">
        <v>144</v>
      </c>
      <c r="H117" s="410">
        <v>0</v>
      </c>
      <c r="I117" s="410">
        <f>финансир!M110</f>
        <v>0</v>
      </c>
      <c r="J117" s="270"/>
      <c r="K117" s="605"/>
      <c r="L117" s="270" t="s">
        <v>446</v>
      </c>
      <c r="M117" s="524" t="e">
        <f t="shared" si="1"/>
        <v>#DIV/0!</v>
      </c>
    </row>
    <row r="118" spans="1:13" ht="190.5" customHeight="1" x14ac:dyDescent="0.25">
      <c r="A118" s="491" t="s">
        <v>319</v>
      </c>
      <c r="B118" s="409" t="s">
        <v>112</v>
      </c>
      <c r="C118" s="768"/>
      <c r="D118" s="266" t="s">
        <v>144</v>
      </c>
      <c r="E118" s="266" t="s">
        <v>143</v>
      </c>
      <c r="F118" s="266" t="s">
        <v>144</v>
      </c>
      <c r="G118" s="266" t="s">
        <v>143</v>
      </c>
      <c r="H118" s="410">
        <v>0</v>
      </c>
      <c r="I118" s="410">
        <f>финансир!M111</f>
        <v>0</v>
      </c>
      <c r="J118" s="270"/>
      <c r="K118" s="572"/>
      <c r="L118" s="270" t="s">
        <v>447</v>
      </c>
      <c r="M118" s="524" t="e">
        <f t="shared" si="1"/>
        <v>#DIV/0!</v>
      </c>
    </row>
    <row r="119" spans="1:13" ht="51" x14ac:dyDescent="0.25">
      <c r="A119" s="491" t="s">
        <v>320</v>
      </c>
      <c r="B119" s="409" t="s">
        <v>113</v>
      </c>
      <c r="C119" s="768"/>
      <c r="D119" s="266" t="s">
        <v>144</v>
      </c>
      <c r="E119" s="266" t="s">
        <v>145</v>
      </c>
      <c r="F119" s="266" t="s">
        <v>144</v>
      </c>
      <c r="G119" s="266" t="s">
        <v>145</v>
      </c>
      <c r="H119" s="410">
        <v>0</v>
      </c>
      <c r="I119" s="410">
        <f>финансир!M112</f>
        <v>0</v>
      </c>
      <c r="J119" s="270" t="s">
        <v>408</v>
      </c>
      <c r="K119" s="606"/>
      <c r="L119" s="270" t="s">
        <v>446</v>
      </c>
      <c r="M119" s="524" t="e">
        <f t="shared" si="1"/>
        <v>#DIV/0!</v>
      </c>
    </row>
    <row r="120" spans="1:13" ht="64.5" x14ac:dyDescent="0.25">
      <c r="A120" s="491" t="s">
        <v>321</v>
      </c>
      <c r="B120" s="409" t="s">
        <v>114</v>
      </c>
      <c r="C120" s="768"/>
      <c r="D120" s="266" t="s">
        <v>144</v>
      </c>
      <c r="E120" s="266" t="s">
        <v>144</v>
      </c>
      <c r="F120" s="266" t="s">
        <v>144</v>
      </c>
      <c r="G120" s="266" t="s">
        <v>144</v>
      </c>
      <c r="H120" s="410">
        <v>0</v>
      </c>
      <c r="I120" s="410">
        <f>финансир!M113</f>
        <v>70</v>
      </c>
      <c r="J120" s="270"/>
      <c r="K120" s="572" t="s">
        <v>422</v>
      </c>
      <c r="L120" s="270" t="s">
        <v>448</v>
      </c>
      <c r="M120" s="524" t="e">
        <f t="shared" si="1"/>
        <v>#DIV/0!</v>
      </c>
    </row>
    <row r="121" spans="1:13" x14ac:dyDescent="0.25">
      <c r="A121" s="491" t="s">
        <v>39</v>
      </c>
      <c r="B121" s="409" t="s">
        <v>21</v>
      </c>
      <c r="C121" s="768"/>
      <c r="D121" s="266" t="s">
        <v>145</v>
      </c>
      <c r="E121" s="266" t="s">
        <v>143</v>
      </c>
      <c r="F121" s="266" t="s">
        <v>145</v>
      </c>
      <c r="G121" s="266" t="s">
        <v>143</v>
      </c>
      <c r="H121" s="410">
        <f>H122</f>
        <v>0</v>
      </c>
      <c r="I121" s="410">
        <f>I122</f>
        <v>0</v>
      </c>
      <c r="J121" s="269"/>
      <c r="K121" s="269"/>
      <c r="L121" s="267"/>
      <c r="M121" s="524" t="e">
        <f t="shared" si="1"/>
        <v>#DIV/0!</v>
      </c>
    </row>
    <row r="122" spans="1:13" ht="243.75" customHeight="1" x14ac:dyDescent="0.25">
      <c r="A122" s="412" t="s">
        <v>322</v>
      </c>
      <c r="B122" s="409" t="s">
        <v>115</v>
      </c>
      <c r="C122" s="769"/>
      <c r="D122" s="266" t="s">
        <v>145</v>
      </c>
      <c r="E122" s="266" t="s">
        <v>143</v>
      </c>
      <c r="F122" s="266" t="s">
        <v>145</v>
      </c>
      <c r="G122" s="266" t="s">
        <v>143</v>
      </c>
      <c r="H122" s="410">
        <v>0</v>
      </c>
      <c r="I122" s="411">
        <f>финансир!M115</f>
        <v>0</v>
      </c>
      <c r="J122" s="270" t="s">
        <v>409</v>
      </c>
      <c r="K122" s="270" t="s">
        <v>409</v>
      </c>
      <c r="L122" s="270" t="s">
        <v>520</v>
      </c>
      <c r="M122" s="524" t="e">
        <f t="shared" si="1"/>
        <v>#DIV/0!</v>
      </c>
    </row>
    <row r="123" spans="1:13" ht="175.5" hidden="1" customHeight="1" x14ac:dyDescent="0.25">
      <c r="A123" s="491" t="s">
        <v>141</v>
      </c>
      <c r="B123" s="409" t="s">
        <v>140</v>
      </c>
      <c r="C123" s="607"/>
      <c r="D123" s="266" t="s">
        <v>145</v>
      </c>
      <c r="E123" s="266" t="s">
        <v>145</v>
      </c>
      <c r="F123" s="266"/>
      <c r="G123" s="266"/>
      <c r="H123" s="410">
        <v>19775.830000000002</v>
      </c>
      <c r="I123" s="411" t="e">
        <f>финансир!#REF!</f>
        <v>#REF!</v>
      </c>
      <c r="J123" s="270"/>
      <c r="K123" s="608"/>
      <c r="L123" s="267"/>
      <c r="M123" s="524" t="e">
        <f t="shared" si="1"/>
        <v>#REF!</v>
      </c>
    </row>
    <row r="124" spans="1:13" x14ac:dyDescent="0.25">
      <c r="A124" s="763" t="s">
        <v>117</v>
      </c>
      <c r="B124" s="764"/>
      <c r="C124" s="609"/>
      <c r="D124" s="610"/>
      <c r="E124" s="551"/>
      <c r="F124" s="552"/>
      <c r="G124" s="552"/>
      <c r="H124" s="611"/>
      <c r="I124" s="522"/>
      <c r="J124" s="279"/>
      <c r="K124" s="552"/>
      <c r="L124" s="552"/>
      <c r="M124" s="524" t="e">
        <f t="shared" si="1"/>
        <v>#DIV/0!</v>
      </c>
    </row>
    <row r="125" spans="1:13" ht="64.5" thickBot="1" x14ac:dyDescent="0.3">
      <c r="A125" s="548"/>
      <c r="B125" s="270" t="s">
        <v>250</v>
      </c>
      <c r="C125" s="609"/>
      <c r="D125" s="587"/>
      <c r="E125" s="591"/>
      <c r="F125" s="592"/>
      <c r="G125" s="593"/>
      <c r="H125" s="594" t="s">
        <v>243</v>
      </c>
      <c r="I125" s="594" t="s">
        <v>243</v>
      </c>
      <c r="J125" s="282">
        <v>100</v>
      </c>
      <c r="K125" s="612">
        <v>100</v>
      </c>
      <c r="L125" s="559" t="s">
        <v>449</v>
      </c>
      <c r="M125" s="524" t="e">
        <f t="shared" si="1"/>
        <v>#VALUE!</v>
      </c>
    </row>
    <row r="126" spans="1:13" ht="90" thickBot="1" x14ac:dyDescent="0.3">
      <c r="A126" s="548"/>
      <c r="B126" s="270" t="s">
        <v>244</v>
      </c>
      <c r="C126" s="609"/>
      <c r="D126" s="587"/>
      <c r="E126" s="591"/>
      <c r="F126" s="592"/>
      <c r="G126" s="593"/>
      <c r="H126" s="594" t="s">
        <v>243</v>
      </c>
      <c r="I126" s="594" t="s">
        <v>243</v>
      </c>
      <c r="J126" s="613">
        <v>10.5</v>
      </c>
      <c r="K126" s="612">
        <v>10.5</v>
      </c>
      <c r="L126" s="559" t="s">
        <v>450</v>
      </c>
      <c r="M126" s="524" t="e">
        <f t="shared" si="1"/>
        <v>#VALUE!</v>
      </c>
    </row>
    <row r="127" spans="1:13" ht="51" x14ac:dyDescent="0.25">
      <c r="A127" s="548"/>
      <c r="B127" s="270" t="s">
        <v>251</v>
      </c>
      <c r="C127" s="609"/>
      <c r="D127" s="587"/>
      <c r="E127" s="591"/>
      <c r="F127" s="592"/>
      <c r="G127" s="593"/>
      <c r="H127" s="594" t="s">
        <v>243</v>
      </c>
      <c r="I127" s="594" t="s">
        <v>243</v>
      </c>
      <c r="J127" s="515">
        <v>1.2749999999999999</v>
      </c>
      <c r="K127" s="614">
        <v>1.2749999999999999</v>
      </c>
      <c r="L127" s="559" t="s">
        <v>450</v>
      </c>
      <c r="M127" s="524" t="e">
        <f t="shared" si="1"/>
        <v>#VALUE!</v>
      </c>
    </row>
    <row r="128" spans="1:13" ht="39" thickBot="1" x14ac:dyDescent="0.3">
      <c r="A128" s="615" t="s">
        <v>42</v>
      </c>
      <c r="B128" s="472" t="s">
        <v>323</v>
      </c>
      <c r="C128" s="765" t="s">
        <v>133</v>
      </c>
      <c r="D128" s="266"/>
      <c r="E128" s="266"/>
      <c r="F128" s="266"/>
      <c r="G128" s="266"/>
      <c r="H128" s="616">
        <f>H129+H136</f>
        <v>55463.7</v>
      </c>
      <c r="I128" s="616">
        <f>I129+I136</f>
        <v>57278.072180000003</v>
      </c>
      <c r="J128" s="269"/>
      <c r="K128" s="617"/>
      <c r="L128" s="267"/>
      <c r="M128" s="524">
        <f t="shared" si="1"/>
        <v>1.0327127865613006</v>
      </c>
    </row>
    <row r="129" spans="1:13" ht="69.75" customHeight="1" x14ac:dyDescent="0.25">
      <c r="A129" s="601" t="s">
        <v>270</v>
      </c>
      <c r="B129" s="571" t="s">
        <v>324</v>
      </c>
      <c r="C129" s="766"/>
      <c r="D129" s="266"/>
      <c r="E129" s="266"/>
      <c r="F129" s="266"/>
      <c r="G129" s="266"/>
      <c r="H129" s="616">
        <f>H130+H131+H132+H133+H134+H135</f>
        <v>55463.7</v>
      </c>
      <c r="I129" s="616">
        <f>I130+I131+I132+I133+I134+I134+I135</f>
        <v>57278.072180000003</v>
      </c>
      <c r="J129" s="269"/>
      <c r="K129" s="617"/>
      <c r="L129" s="267"/>
      <c r="M129" s="524">
        <f t="shared" si="1"/>
        <v>1.0327127865613006</v>
      </c>
    </row>
    <row r="130" spans="1:13" ht="63" customHeight="1" x14ac:dyDescent="0.25">
      <c r="A130" s="618" t="s">
        <v>36</v>
      </c>
      <c r="B130" s="619" t="s">
        <v>23</v>
      </c>
      <c r="C130" s="766"/>
      <c r="D130" s="266" t="s">
        <v>142</v>
      </c>
      <c r="E130" s="266" t="s">
        <v>143</v>
      </c>
      <c r="F130" s="266" t="s">
        <v>142</v>
      </c>
      <c r="G130" s="266" t="s">
        <v>143</v>
      </c>
      <c r="H130" s="490">
        <v>5538.7</v>
      </c>
      <c r="I130" s="411">
        <f>финансир!M119</f>
        <v>1874.152</v>
      </c>
      <c r="J130" s="276" t="s">
        <v>410</v>
      </c>
      <c r="K130" s="620" t="s">
        <v>524</v>
      </c>
      <c r="L130" s="270" t="s">
        <v>525</v>
      </c>
      <c r="M130" s="524">
        <f t="shared" si="1"/>
        <v>0.33837398667557372</v>
      </c>
    </row>
    <row r="131" spans="1:13" ht="372" x14ac:dyDescent="0.25">
      <c r="A131" s="491" t="s">
        <v>37</v>
      </c>
      <c r="B131" s="270" t="s">
        <v>234</v>
      </c>
      <c r="C131" s="621" t="s">
        <v>252</v>
      </c>
      <c r="D131" s="266" t="s">
        <v>142</v>
      </c>
      <c r="E131" s="266" t="s">
        <v>143</v>
      </c>
      <c r="F131" s="266" t="s">
        <v>142</v>
      </c>
      <c r="G131" s="266" t="s">
        <v>143</v>
      </c>
      <c r="H131" s="490">
        <v>500</v>
      </c>
      <c r="I131" s="411">
        <f>финансир!M120</f>
        <v>0</v>
      </c>
      <c r="J131" s="276" t="s">
        <v>411</v>
      </c>
      <c r="K131" s="620" t="s">
        <v>496</v>
      </c>
      <c r="L131" s="622" t="s">
        <v>521</v>
      </c>
      <c r="M131" s="524">
        <f t="shared" si="1"/>
        <v>0</v>
      </c>
    </row>
    <row r="132" spans="1:13" s="625" customFormat="1" ht="154.5" customHeight="1" x14ac:dyDescent="0.25">
      <c r="A132" s="623" t="s">
        <v>38</v>
      </c>
      <c r="B132" s="273" t="s">
        <v>232</v>
      </c>
      <c r="C132" s="549" t="s">
        <v>528</v>
      </c>
      <c r="D132" s="266" t="s">
        <v>142</v>
      </c>
      <c r="E132" s="266" t="s">
        <v>143</v>
      </c>
      <c r="F132" s="266" t="s">
        <v>142</v>
      </c>
      <c r="G132" s="266" t="s">
        <v>143</v>
      </c>
      <c r="H132" s="490">
        <v>650</v>
      </c>
      <c r="I132" s="411">
        <f>финансир!M121</f>
        <v>925</v>
      </c>
      <c r="J132" s="276" t="s">
        <v>412</v>
      </c>
      <c r="K132" s="620" t="s">
        <v>497</v>
      </c>
      <c r="L132" s="535"/>
      <c r="M132" s="624">
        <f t="shared" si="1"/>
        <v>1.4230769230769231</v>
      </c>
    </row>
    <row r="133" spans="1:13" s="625" customFormat="1" ht="137.25" customHeight="1" x14ac:dyDescent="0.25">
      <c r="A133" s="626" t="s">
        <v>39</v>
      </c>
      <c r="B133" s="273" t="s">
        <v>325</v>
      </c>
      <c r="C133" s="627"/>
      <c r="D133" s="266" t="s">
        <v>142</v>
      </c>
      <c r="E133" s="266" t="s">
        <v>143</v>
      </c>
      <c r="F133" s="266" t="s">
        <v>142</v>
      </c>
      <c r="G133" s="266" t="s">
        <v>143</v>
      </c>
      <c r="H133" s="490">
        <v>25</v>
      </c>
      <c r="I133" s="411">
        <f>финансир!M122</f>
        <v>0</v>
      </c>
      <c r="J133" s="273" t="s">
        <v>413</v>
      </c>
      <c r="K133" s="279" t="s">
        <v>131</v>
      </c>
      <c r="L133" s="535"/>
      <c r="M133" s="624">
        <f t="shared" si="1"/>
        <v>0</v>
      </c>
    </row>
    <row r="134" spans="1:13" s="625" customFormat="1" ht="57" customHeight="1" x14ac:dyDescent="0.25">
      <c r="A134" s="623" t="s">
        <v>40</v>
      </c>
      <c r="B134" s="273" t="s">
        <v>326</v>
      </c>
      <c r="C134" s="767" t="s">
        <v>133</v>
      </c>
      <c r="D134" s="534" t="s">
        <v>142</v>
      </c>
      <c r="E134" s="534" t="s">
        <v>143</v>
      </c>
      <c r="F134" s="266" t="s">
        <v>142</v>
      </c>
      <c r="G134" s="266" t="s">
        <v>143</v>
      </c>
      <c r="H134" s="490">
        <v>0</v>
      </c>
      <c r="I134" s="411">
        <f>финансир!M123</f>
        <v>0</v>
      </c>
      <c r="J134" s="580" t="s">
        <v>414</v>
      </c>
      <c r="K134" s="580" t="s">
        <v>414</v>
      </c>
      <c r="L134" s="535"/>
      <c r="M134" s="624" t="e">
        <f t="shared" si="1"/>
        <v>#DIV/0!</v>
      </c>
    </row>
    <row r="135" spans="1:13" ht="175.5" customHeight="1" x14ac:dyDescent="0.25">
      <c r="A135" s="491" t="s">
        <v>193</v>
      </c>
      <c r="B135" s="270" t="s">
        <v>257</v>
      </c>
      <c r="C135" s="768"/>
      <c r="D135" s="266" t="s">
        <v>142</v>
      </c>
      <c r="E135" s="266" t="s">
        <v>143</v>
      </c>
      <c r="F135" s="266" t="s">
        <v>142</v>
      </c>
      <c r="G135" s="266" t="s">
        <v>143</v>
      </c>
      <c r="H135" s="490">
        <v>48750</v>
      </c>
      <c r="I135" s="411">
        <f>финансир!L124</f>
        <v>54478.920180000001</v>
      </c>
      <c r="J135" s="276" t="s">
        <v>415</v>
      </c>
      <c r="K135" s="620" t="s">
        <v>498</v>
      </c>
      <c r="L135" s="548"/>
      <c r="M135" s="524">
        <f t="shared" si="1"/>
        <v>1.1175163113846154</v>
      </c>
    </row>
    <row r="136" spans="1:13" ht="51" x14ac:dyDescent="0.25">
      <c r="A136" s="628" t="s">
        <v>307</v>
      </c>
      <c r="B136" s="629" t="s">
        <v>327</v>
      </c>
      <c r="C136" s="768"/>
      <c r="D136" s="266"/>
      <c r="E136" s="266"/>
      <c r="F136" s="267"/>
      <c r="G136" s="267"/>
      <c r="H136" s="630">
        <f>H137+H138</f>
        <v>0</v>
      </c>
      <c r="I136" s="630">
        <f>I137+I138</f>
        <v>0</v>
      </c>
      <c r="J136" s="580"/>
      <c r="K136" s="620"/>
      <c r="L136" s="267"/>
      <c r="M136" s="524" t="e">
        <f t="shared" si="1"/>
        <v>#DIV/0!</v>
      </c>
    </row>
    <row r="137" spans="1:13" ht="124.5" customHeight="1" x14ac:dyDescent="0.25">
      <c r="A137" s="491" t="s">
        <v>195</v>
      </c>
      <c r="B137" s="270" t="s">
        <v>233</v>
      </c>
      <c r="C137" s="768"/>
      <c r="D137" s="266" t="s">
        <v>142</v>
      </c>
      <c r="E137" s="266" t="s">
        <v>143</v>
      </c>
      <c r="F137" s="266" t="s">
        <v>142</v>
      </c>
      <c r="G137" s="266" t="s">
        <v>143</v>
      </c>
      <c r="H137" s="490">
        <v>0</v>
      </c>
      <c r="I137" s="411">
        <f>финансир!M126</f>
        <v>0</v>
      </c>
      <c r="J137" s="276" t="s">
        <v>451</v>
      </c>
      <c r="K137" s="276" t="s">
        <v>499</v>
      </c>
      <c r="L137" s="267"/>
      <c r="M137" s="524" t="e">
        <f t="shared" ref="M137:M169" si="2">I137/H137</f>
        <v>#DIV/0!</v>
      </c>
    </row>
    <row r="138" spans="1:13" ht="89.25" x14ac:dyDescent="0.25">
      <c r="A138" s="322" t="s">
        <v>196</v>
      </c>
      <c r="B138" s="270" t="s">
        <v>231</v>
      </c>
      <c r="C138" s="768"/>
      <c r="D138" s="266" t="s">
        <v>142</v>
      </c>
      <c r="E138" s="266" t="s">
        <v>143</v>
      </c>
      <c r="F138" s="266" t="s">
        <v>142</v>
      </c>
      <c r="G138" s="266" t="s">
        <v>143</v>
      </c>
      <c r="H138" s="490">
        <v>0</v>
      </c>
      <c r="I138" s="411">
        <f>финансир!M127</f>
        <v>0</v>
      </c>
      <c r="J138" s="276" t="s">
        <v>416</v>
      </c>
      <c r="K138" s="620" t="s">
        <v>500</v>
      </c>
      <c r="L138" s="267"/>
      <c r="M138" s="524" t="e">
        <f t="shared" si="2"/>
        <v>#DIV/0!</v>
      </c>
    </row>
    <row r="139" spans="1:13" x14ac:dyDescent="0.25">
      <c r="A139" s="763" t="s">
        <v>118</v>
      </c>
      <c r="B139" s="764"/>
      <c r="C139" s="609"/>
      <c r="D139" s="610"/>
      <c r="E139" s="551"/>
      <c r="F139" s="592"/>
      <c r="G139" s="593"/>
      <c r="H139" s="593"/>
      <c r="I139" s="593"/>
      <c r="J139" s="580"/>
      <c r="K139" s="552"/>
      <c r="L139" s="552"/>
      <c r="M139" s="524" t="e">
        <f t="shared" si="2"/>
        <v>#DIV/0!</v>
      </c>
    </row>
    <row r="140" spans="1:13" ht="171" customHeight="1" x14ac:dyDescent="0.25">
      <c r="A140" s="548"/>
      <c r="B140" s="270" t="s">
        <v>119</v>
      </c>
      <c r="C140" s="609"/>
      <c r="D140" s="587"/>
      <c r="E140" s="591"/>
      <c r="F140" s="631"/>
      <c r="G140" s="632"/>
      <c r="H140" s="632"/>
      <c r="I140" s="632"/>
      <c r="J140" s="633">
        <v>0.56999999999999995</v>
      </c>
      <c r="K140" s="534">
        <v>0.65</v>
      </c>
      <c r="L140" s="634" t="s">
        <v>506</v>
      </c>
      <c r="M140" s="524" t="e">
        <f t="shared" si="2"/>
        <v>#DIV/0!</v>
      </c>
    </row>
    <row r="141" spans="1:13" ht="51" hidden="1" x14ac:dyDescent="0.25">
      <c r="A141" s="548"/>
      <c r="B141" s="270" t="s">
        <v>120</v>
      </c>
      <c r="C141" s="609"/>
      <c r="D141" s="587"/>
      <c r="E141" s="591"/>
      <c r="F141" s="631"/>
      <c r="G141" s="632"/>
      <c r="H141" s="632"/>
      <c r="I141" s="632"/>
      <c r="J141" s="635" t="s">
        <v>205</v>
      </c>
      <c r="K141" s="636"/>
      <c r="L141" s="637" t="s">
        <v>178</v>
      </c>
      <c r="M141" s="524" t="e">
        <f t="shared" si="2"/>
        <v>#DIV/0!</v>
      </c>
    </row>
    <row r="142" spans="1:13" ht="51" x14ac:dyDescent="0.25">
      <c r="A142" s="548"/>
      <c r="B142" s="270" t="s">
        <v>245</v>
      </c>
      <c r="C142" s="609"/>
      <c r="D142" s="587"/>
      <c r="E142" s="591"/>
      <c r="F142" s="638"/>
      <c r="G142" s="639"/>
      <c r="H142" s="639"/>
      <c r="I142" s="639"/>
      <c r="J142" s="640">
        <v>2625</v>
      </c>
      <c r="K142" s="641">
        <v>2600</v>
      </c>
      <c r="L142" s="273" t="s">
        <v>501</v>
      </c>
      <c r="M142" s="524" t="e">
        <f t="shared" si="2"/>
        <v>#DIV/0!</v>
      </c>
    </row>
    <row r="143" spans="1:13" ht="64.5" x14ac:dyDescent="0.25">
      <c r="A143" s="548"/>
      <c r="B143" s="642" t="s">
        <v>160</v>
      </c>
      <c r="C143" s="609"/>
      <c r="D143" s="587"/>
      <c r="E143" s="591"/>
      <c r="F143" s="631"/>
      <c r="G143" s="632"/>
      <c r="H143" s="632"/>
      <c r="I143" s="632"/>
      <c r="J143" s="643">
        <v>16700</v>
      </c>
      <c r="K143" s="644">
        <v>20572</v>
      </c>
      <c r="L143" s="645" t="s">
        <v>522</v>
      </c>
      <c r="M143" s="524" t="e">
        <f t="shared" si="2"/>
        <v>#DIV/0!</v>
      </c>
    </row>
    <row r="144" spans="1:13" ht="76.5" x14ac:dyDescent="0.25">
      <c r="A144" s="548"/>
      <c r="B144" s="270" t="s">
        <v>162</v>
      </c>
      <c r="C144" s="609"/>
      <c r="D144" s="587"/>
      <c r="E144" s="591"/>
      <c r="F144" s="631"/>
      <c r="G144" s="632"/>
      <c r="H144" s="632"/>
      <c r="I144" s="632"/>
      <c r="J144" s="646">
        <v>120</v>
      </c>
      <c r="K144" s="646">
        <v>55</v>
      </c>
      <c r="L144" s="647" t="s">
        <v>502</v>
      </c>
      <c r="M144" s="524" t="e">
        <f t="shared" si="2"/>
        <v>#DIV/0!</v>
      </c>
    </row>
    <row r="145" spans="1:13" ht="38.25" x14ac:dyDescent="0.25">
      <c r="A145" s="548"/>
      <c r="B145" s="270" t="s">
        <v>163</v>
      </c>
      <c r="C145" s="609"/>
      <c r="D145" s="587"/>
      <c r="E145" s="591"/>
      <c r="F145" s="631"/>
      <c r="G145" s="632"/>
      <c r="H145" s="632"/>
      <c r="I145" s="632"/>
      <c r="J145" s="643">
        <v>4250</v>
      </c>
      <c r="K145" s="534">
        <v>10079</v>
      </c>
      <c r="L145" s="273" t="s">
        <v>503</v>
      </c>
      <c r="M145" s="524" t="e">
        <f t="shared" si="2"/>
        <v>#DIV/0!</v>
      </c>
    </row>
    <row r="146" spans="1:13" ht="127.5" x14ac:dyDescent="0.25">
      <c r="A146" s="548"/>
      <c r="B146" s="270" t="s">
        <v>164</v>
      </c>
      <c r="C146" s="609"/>
      <c r="D146" s="587"/>
      <c r="E146" s="591"/>
      <c r="F146" s="631"/>
      <c r="G146" s="632"/>
      <c r="H146" s="632"/>
      <c r="I146" s="632"/>
      <c r="J146" s="648">
        <v>1.1499999999999999</v>
      </c>
      <c r="K146" s="648">
        <v>3.12</v>
      </c>
      <c r="L146" s="273" t="s">
        <v>177</v>
      </c>
      <c r="M146" s="524" t="e">
        <f t="shared" si="2"/>
        <v>#DIV/0!</v>
      </c>
    </row>
    <row r="147" spans="1:13" ht="89.25" x14ac:dyDescent="0.25">
      <c r="A147" s="548"/>
      <c r="B147" s="270" t="s">
        <v>165</v>
      </c>
      <c r="C147" s="609"/>
      <c r="D147" s="587"/>
      <c r="E147" s="591"/>
      <c r="F147" s="631"/>
      <c r="G147" s="632"/>
      <c r="H147" s="632"/>
      <c r="I147" s="632"/>
      <c r="J147" s="649"/>
      <c r="K147" s="649"/>
      <c r="L147" s="273" t="s">
        <v>504</v>
      </c>
      <c r="M147" s="524" t="e">
        <f t="shared" si="2"/>
        <v>#DIV/0!</v>
      </c>
    </row>
    <row r="148" spans="1:13" ht="89.25" x14ac:dyDescent="0.25">
      <c r="A148" s="548"/>
      <c r="B148" s="642" t="s">
        <v>166</v>
      </c>
      <c r="C148" s="609"/>
      <c r="D148" s="587"/>
      <c r="E148" s="591"/>
      <c r="F148" s="638"/>
      <c r="G148" s="639"/>
      <c r="H148" s="639"/>
      <c r="I148" s="639"/>
      <c r="J148" s="649"/>
      <c r="K148" s="649"/>
      <c r="L148" s="273" t="s">
        <v>504</v>
      </c>
      <c r="M148" s="524" t="e">
        <f t="shared" si="2"/>
        <v>#DIV/0!</v>
      </c>
    </row>
    <row r="149" spans="1:13" ht="51.75" x14ac:dyDescent="0.25">
      <c r="A149" s="650" t="s">
        <v>43</v>
      </c>
      <c r="B149" s="651" t="s">
        <v>24</v>
      </c>
      <c r="C149" s="767" t="s">
        <v>529</v>
      </c>
      <c r="D149" s="278"/>
      <c r="E149" s="278"/>
      <c r="F149" s="278"/>
      <c r="G149" s="278"/>
      <c r="H149" s="652">
        <f>H150</f>
        <v>66.400000000000006</v>
      </c>
      <c r="I149" s="652">
        <f>I150</f>
        <v>0</v>
      </c>
      <c r="J149" s="653"/>
      <c r="K149" s="654"/>
      <c r="L149" s="267"/>
      <c r="M149" s="524">
        <f t="shared" si="2"/>
        <v>0</v>
      </c>
    </row>
    <row r="150" spans="1:13" ht="51" x14ac:dyDescent="0.25">
      <c r="A150" s="475" t="s">
        <v>270</v>
      </c>
      <c r="B150" s="472" t="s">
        <v>328</v>
      </c>
      <c r="C150" s="768"/>
      <c r="D150" s="278"/>
      <c r="E150" s="278"/>
      <c r="F150" s="278"/>
      <c r="G150" s="278"/>
      <c r="H150" s="652">
        <f>H151+H152</f>
        <v>66.400000000000006</v>
      </c>
      <c r="I150" s="652">
        <f>I151+I152</f>
        <v>0</v>
      </c>
      <c r="J150" s="653"/>
      <c r="K150" s="654"/>
      <c r="L150" s="267"/>
      <c r="M150" s="524">
        <f t="shared" si="2"/>
        <v>0</v>
      </c>
    </row>
    <row r="151" spans="1:13" ht="25.5" x14ac:dyDescent="0.25">
      <c r="A151" s="655" t="s">
        <v>36</v>
      </c>
      <c r="B151" s="273" t="s">
        <v>329</v>
      </c>
      <c r="C151" s="768"/>
      <c r="D151" s="266" t="s">
        <v>142</v>
      </c>
      <c r="E151" s="266" t="s">
        <v>143</v>
      </c>
      <c r="F151" s="266" t="s">
        <v>142</v>
      </c>
      <c r="G151" s="266" t="s">
        <v>143</v>
      </c>
      <c r="H151" s="490">
        <v>66.400000000000006</v>
      </c>
      <c r="I151" s="411">
        <f>финансир!M131</f>
        <v>0</v>
      </c>
      <c r="J151" s="656" t="s">
        <v>417</v>
      </c>
      <c r="K151" s="657" t="s">
        <v>0</v>
      </c>
      <c r="L151" s="534"/>
      <c r="M151" s="524">
        <f t="shared" si="2"/>
        <v>0</v>
      </c>
    </row>
    <row r="152" spans="1:13" ht="51" x14ac:dyDescent="0.25">
      <c r="A152" s="655" t="s">
        <v>37</v>
      </c>
      <c r="B152" s="366" t="s">
        <v>208</v>
      </c>
      <c r="C152" s="768"/>
      <c r="D152" s="266" t="s">
        <v>142</v>
      </c>
      <c r="E152" s="266" t="s">
        <v>143</v>
      </c>
      <c r="F152" s="266" t="s">
        <v>142</v>
      </c>
      <c r="G152" s="266" t="s">
        <v>143</v>
      </c>
      <c r="H152" s="490">
        <v>0</v>
      </c>
      <c r="I152" s="411">
        <f>финансир!M132</f>
        <v>0</v>
      </c>
      <c r="J152" s="276" t="s">
        <v>418</v>
      </c>
      <c r="K152" s="276" t="s">
        <v>418</v>
      </c>
      <c r="L152" s="534"/>
      <c r="M152" s="524" t="e">
        <f t="shared" si="2"/>
        <v>#DIV/0!</v>
      </c>
    </row>
    <row r="153" spans="1:13" ht="140.25" hidden="1" x14ac:dyDescent="0.25">
      <c r="A153" s="655" t="s">
        <v>207</v>
      </c>
      <c r="B153" s="273" t="s">
        <v>149</v>
      </c>
      <c r="C153" s="768"/>
      <c r="D153" s="266" t="s">
        <v>142</v>
      </c>
      <c r="E153" s="266" t="s">
        <v>143</v>
      </c>
      <c r="F153" s="267"/>
      <c r="G153" s="267"/>
      <c r="H153" s="490">
        <v>1969.6</v>
      </c>
      <c r="I153" s="411">
        <f>финансир!L133+финансир!M133</f>
        <v>1958.202</v>
      </c>
      <c r="J153" s="276"/>
      <c r="K153" s="658" t="s">
        <v>181</v>
      </c>
      <c r="L153" s="267"/>
      <c r="M153" s="524">
        <f t="shared" si="2"/>
        <v>0.99421303818034124</v>
      </c>
    </row>
    <row r="154" spans="1:13" x14ac:dyDescent="0.25">
      <c r="A154" s="763" t="s">
        <v>121</v>
      </c>
      <c r="B154" s="764"/>
      <c r="C154" s="768"/>
      <c r="D154" s="610"/>
      <c r="E154" s="659"/>
      <c r="F154" s="660"/>
      <c r="G154" s="660"/>
      <c r="H154" s="661"/>
      <c r="I154" s="660"/>
      <c r="J154" s="662"/>
      <c r="K154" s="663"/>
      <c r="L154" s="663"/>
      <c r="M154" s="524" t="e">
        <f t="shared" si="2"/>
        <v>#DIV/0!</v>
      </c>
    </row>
    <row r="155" spans="1:13" ht="76.5" x14ac:dyDescent="0.25">
      <c r="A155" s="548"/>
      <c r="B155" s="270" t="s">
        <v>126</v>
      </c>
      <c r="C155" s="768"/>
      <c r="D155" s="587"/>
      <c r="E155" s="266"/>
      <c r="F155" s="631"/>
      <c r="G155" s="632"/>
      <c r="H155" s="632"/>
      <c r="I155" s="632"/>
      <c r="J155" s="633">
        <v>375</v>
      </c>
      <c r="K155" s="534"/>
      <c r="L155" s="534" t="s">
        <v>505</v>
      </c>
      <c r="M155" s="524" t="e">
        <f t="shared" si="2"/>
        <v>#DIV/0!</v>
      </c>
    </row>
    <row r="156" spans="1:13" ht="51" hidden="1" x14ac:dyDescent="0.25">
      <c r="A156" s="548"/>
      <c r="B156" s="270" t="s">
        <v>167</v>
      </c>
      <c r="C156" s="768"/>
      <c r="D156" s="587"/>
      <c r="E156" s="266"/>
      <c r="F156" s="664"/>
      <c r="G156" s="664"/>
      <c r="H156" s="664"/>
      <c r="I156" s="664"/>
      <c r="J156" s="665">
        <v>0</v>
      </c>
      <c r="K156" s="666"/>
      <c r="L156" s="667"/>
      <c r="M156" s="524" t="e">
        <f t="shared" si="2"/>
        <v>#DIV/0!</v>
      </c>
    </row>
    <row r="157" spans="1:13" ht="67.5" customHeight="1" x14ac:dyDescent="0.25">
      <c r="A157" s="548"/>
      <c r="B157" s="270" t="s">
        <v>127</v>
      </c>
      <c r="C157" s="769"/>
      <c r="D157" s="587"/>
      <c r="E157" s="266"/>
      <c r="F157" s="664"/>
      <c r="G157" s="664"/>
      <c r="H157" s="664"/>
      <c r="I157" s="664"/>
      <c r="J157" s="490">
        <v>2.8</v>
      </c>
      <c r="K157" s="668"/>
      <c r="L157" s="534" t="s">
        <v>505</v>
      </c>
      <c r="M157" s="524" t="e">
        <f t="shared" si="2"/>
        <v>#DIV/0!</v>
      </c>
    </row>
    <row r="158" spans="1:13" ht="43.5" x14ac:dyDescent="0.25">
      <c r="A158" s="669" t="s">
        <v>242</v>
      </c>
      <c r="B158" s="670" t="s">
        <v>330</v>
      </c>
      <c r="C158" s="671"/>
      <c r="D158" s="672"/>
      <c r="E158" s="672"/>
      <c r="F158" s="672"/>
      <c r="G158" s="672"/>
      <c r="H158" s="652">
        <f>H159+H164</f>
        <v>393964.30000000005</v>
      </c>
      <c r="I158" s="652">
        <f>I159+I164</f>
        <v>364575.96299999993</v>
      </c>
      <c r="J158" s="673"/>
      <c r="K158" s="269"/>
      <c r="L158" s="672"/>
      <c r="M158" s="524">
        <f t="shared" si="2"/>
        <v>0.92540355306305644</v>
      </c>
    </row>
    <row r="159" spans="1:13" ht="51" x14ac:dyDescent="0.25">
      <c r="A159" s="471" t="s">
        <v>310</v>
      </c>
      <c r="B159" s="476" t="s">
        <v>331</v>
      </c>
      <c r="C159" s="671"/>
      <c r="D159" s="672"/>
      <c r="E159" s="672"/>
      <c r="F159" s="672"/>
      <c r="G159" s="672"/>
      <c r="H159" s="652">
        <f>H160+H161+H162+H163</f>
        <v>393964.30000000005</v>
      </c>
      <c r="I159" s="652">
        <f>I160+I161+I162+I163</f>
        <v>364575.96299999993</v>
      </c>
      <c r="J159" s="673"/>
      <c r="K159" s="269"/>
      <c r="L159" s="672"/>
      <c r="M159" s="524">
        <f t="shared" si="2"/>
        <v>0.92540355306305644</v>
      </c>
    </row>
    <row r="160" spans="1:13" ht="63.75" x14ac:dyDescent="0.25">
      <c r="A160" s="674" t="s">
        <v>36</v>
      </c>
      <c r="B160" s="675" t="s">
        <v>236</v>
      </c>
      <c r="C160" s="770" t="s">
        <v>530</v>
      </c>
      <c r="D160" s="266" t="s">
        <v>142</v>
      </c>
      <c r="E160" s="266" t="s">
        <v>143</v>
      </c>
      <c r="F160" s="266" t="s">
        <v>142</v>
      </c>
      <c r="G160" s="266" t="s">
        <v>143</v>
      </c>
      <c r="H160" s="677">
        <v>38266.5</v>
      </c>
      <c r="I160" s="411">
        <f>финансир!M137</f>
        <v>38586.154999999999</v>
      </c>
      <c r="J160" s="276" t="s">
        <v>419</v>
      </c>
      <c r="K160" s="269" t="s">
        <v>509</v>
      </c>
      <c r="L160" s="270" t="s">
        <v>511</v>
      </c>
      <c r="M160" s="524">
        <f t="shared" si="2"/>
        <v>1.0083533900408974</v>
      </c>
    </row>
    <row r="161" spans="1:13" ht="165.75" x14ac:dyDescent="0.25">
      <c r="A161" s="384" t="s">
        <v>37</v>
      </c>
      <c r="B161" s="678" t="s">
        <v>333</v>
      </c>
      <c r="C161" s="771"/>
      <c r="D161" s="266" t="s">
        <v>142</v>
      </c>
      <c r="E161" s="266" t="s">
        <v>143</v>
      </c>
      <c r="F161" s="266" t="s">
        <v>142</v>
      </c>
      <c r="G161" s="266" t="s">
        <v>143</v>
      </c>
      <c r="H161" s="677">
        <v>344696.4</v>
      </c>
      <c r="I161" s="411">
        <f>финансир!M138</f>
        <v>317032.25799999997</v>
      </c>
      <c r="J161" s="276" t="s">
        <v>420</v>
      </c>
      <c r="K161" s="269" t="s">
        <v>510</v>
      </c>
      <c r="L161" s="270" t="s">
        <v>511</v>
      </c>
      <c r="M161" s="524">
        <f t="shared" si="2"/>
        <v>0.91974345540017233</v>
      </c>
    </row>
    <row r="162" spans="1:13" ht="188.25" customHeight="1" x14ac:dyDescent="0.25">
      <c r="A162" s="271" t="s">
        <v>38</v>
      </c>
      <c r="B162" s="272" t="s">
        <v>204</v>
      </c>
      <c r="C162" s="266" t="s">
        <v>263</v>
      </c>
      <c r="D162" s="266" t="s">
        <v>142</v>
      </c>
      <c r="E162" s="266" t="s">
        <v>143</v>
      </c>
      <c r="F162" s="266" t="s">
        <v>142</v>
      </c>
      <c r="G162" s="266" t="s">
        <v>143</v>
      </c>
      <c r="H162" s="677">
        <v>6601.4</v>
      </c>
      <c r="I162" s="411">
        <f>финансир!M139</f>
        <v>8457.5499999999993</v>
      </c>
      <c r="J162" s="679" t="s">
        <v>337</v>
      </c>
      <c r="K162" s="680" t="s">
        <v>425</v>
      </c>
      <c r="L162" s="270"/>
      <c r="M162" s="524">
        <f t="shared" si="2"/>
        <v>1.2811752052594905</v>
      </c>
    </row>
    <row r="163" spans="1:13" ht="259.5" customHeight="1" x14ac:dyDescent="0.25">
      <c r="A163" s="271" t="s">
        <v>39</v>
      </c>
      <c r="B163" s="272" t="s">
        <v>18</v>
      </c>
      <c r="C163" s="676"/>
      <c r="D163" s="266" t="s">
        <v>142</v>
      </c>
      <c r="E163" s="266" t="s">
        <v>143</v>
      </c>
      <c r="F163" s="266" t="s">
        <v>142</v>
      </c>
      <c r="G163" s="266" t="s">
        <v>143</v>
      </c>
      <c r="H163" s="677">
        <v>4400</v>
      </c>
      <c r="I163" s="411">
        <f>финансир!M140</f>
        <v>500</v>
      </c>
      <c r="J163" s="273" t="s">
        <v>421</v>
      </c>
      <c r="K163" s="270" t="s">
        <v>514</v>
      </c>
      <c r="L163" s="267"/>
      <c r="M163" s="524">
        <f t="shared" si="2"/>
        <v>0.11363636363636363</v>
      </c>
    </row>
    <row r="164" spans="1:13" ht="43.5" customHeight="1" x14ac:dyDescent="0.25">
      <c r="A164" s="478" t="s">
        <v>307</v>
      </c>
      <c r="B164" s="479" t="s">
        <v>334</v>
      </c>
      <c r="C164" s="676"/>
      <c r="D164" s="681"/>
      <c r="E164" s="681"/>
      <c r="F164" s="267"/>
      <c r="G164" s="267"/>
      <c r="H164" s="677">
        <f>H165</f>
        <v>0</v>
      </c>
      <c r="I164" s="677">
        <f>I165</f>
        <v>0</v>
      </c>
      <c r="J164" s="682"/>
      <c r="K164" s="268"/>
      <c r="L164" s="267"/>
      <c r="M164" s="524" t="e">
        <f t="shared" si="2"/>
        <v>#DIV/0!</v>
      </c>
    </row>
    <row r="165" spans="1:13" ht="243.75" customHeight="1" x14ac:dyDescent="0.25">
      <c r="A165" s="674" t="s">
        <v>195</v>
      </c>
      <c r="B165" s="510" t="s">
        <v>335</v>
      </c>
      <c r="C165" s="676"/>
      <c r="D165" s="266" t="s">
        <v>144</v>
      </c>
      <c r="E165" s="266" t="s">
        <v>145</v>
      </c>
      <c r="F165" s="267"/>
      <c r="G165" s="267"/>
      <c r="H165" s="677">
        <v>0</v>
      </c>
      <c r="I165" s="411">
        <f>финансир!M143</f>
        <v>0</v>
      </c>
      <c r="J165" s="683"/>
      <c r="K165" s="684"/>
      <c r="L165" s="270" t="s">
        <v>452</v>
      </c>
      <c r="M165" s="524" t="e">
        <f t="shared" si="2"/>
        <v>#DIV/0!</v>
      </c>
    </row>
    <row r="166" spans="1:13" x14ac:dyDescent="0.25">
      <c r="A166" s="763" t="s">
        <v>122</v>
      </c>
      <c r="B166" s="764"/>
      <c r="C166" s="534"/>
      <c r="D166" s="685"/>
      <c r="E166" s="659"/>
      <c r="F166" s="660"/>
      <c r="G166" s="660"/>
      <c r="H166" s="661"/>
      <c r="I166" s="660"/>
      <c r="J166" s="686"/>
      <c r="K166" s="663"/>
      <c r="L166" s="663"/>
      <c r="M166" s="524" t="e">
        <f t="shared" si="2"/>
        <v>#DIV/0!</v>
      </c>
    </row>
    <row r="167" spans="1:13" ht="97.5" customHeight="1" x14ac:dyDescent="0.25">
      <c r="A167" s="548"/>
      <c r="B167" s="270" t="s">
        <v>123</v>
      </c>
      <c r="C167" s="534"/>
      <c r="D167" s="687"/>
      <c r="E167" s="591"/>
      <c r="F167" s="688"/>
      <c r="G167" s="688"/>
      <c r="H167" s="689"/>
      <c r="I167" s="688"/>
      <c r="J167" s="690">
        <v>100</v>
      </c>
      <c r="K167" s="691">
        <v>100</v>
      </c>
      <c r="L167" s="559" t="s">
        <v>518</v>
      </c>
      <c r="M167" s="524" t="e">
        <f t="shared" si="2"/>
        <v>#DIV/0!</v>
      </c>
    </row>
    <row r="168" spans="1:13" ht="102" x14ac:dyDescent="0.25">
      <c r="A168" s="548"/>
      <c r="B168" s="270" t="s">
        <v>134</v>
      </c>
      <c r="C168" s="534"/>
      <c r="D168" s="687"/>
      <c r="E168" s="591"/>
      <c r="F168" s="688"/>
      <c r="G168" s="688"/>
      <c r="H168" s="689"/>
      <c r="I168" s="688"/>
      <c r="J168" s="690">
        <v>16</v>
      </c>
      <c r="K168" s="691">
        <v>16</v>
      </c>
      <c r="L168" s="559" t="s">
        <v>519</v>
      </c>
      <c r="M168" s="524" t="e">
        <f t="shared" si="2"/>
        <v>#DIV/0!</v>
      </c>
    </row>
    <row r="169" spans="1:13" x14ac:dyDescent="0.25">
      <c r="A169" s="692"/>
      <c r="B169" s="675" t="s">
        <v>249</v>
      </c>
      <c r="C169" s="676"/>
      <c r="D169" s="267"/>
      <c r="E169" s="267"/>
      <c r="F169" s="267"/>
      <c r="G169" s="267"/>
      <c r="H169" s="693">
        <f>H158+H128+H93+H63+H6+H149</f>
        <v>2618454.963</v>
      </c>
      <c r="I169" s="693">
        <f>I158+I128+I93+I63+I6+I149</f>
        <v>2554393.6827700008</v>
      </c>
      <c r="J169" s="269"/>
      <c r="K169" s="269"/>
      <c r="L169" s="267"/>
      <c r="M169" s="524">
        <f t="shared" si="2"/>
        <v>0.9755347022823706</v>
      </c>
    </row>
    <row r="170" spans="1:13" x14ac:dyDescent="0.25">
      <c r="H170" s="694">
        <f>H169-H55</f>
        <v>2618454.963</v>
      </c>
      <c r="I170" s="694">
        <f>I169-I55</f>
        <v>2554393.6827700008</v>
      </c>
    </row>
    <row r="171" spans="1:13" x14ac:dyDescent="0.25">
      <c r="H171" s="695">
        <v>8415767.6349999998</v>
      </c>
    </row>
    <row r="172" spans="1:13" x14ac:dyDescent="0.25">
      <c r="H172" s="694"/>
    </row>
    <row r="173" spans="1:13" x14ac:dyDescent="0.25">
      <c r="H173" s="694"/>
    </row>
  </sheetData>
  <mergeCells count="42">
    <mergeCell ref="J106:J107"/>
    <mergeCell ref="K106:K107"/>
    <mergeCell ref="L110:L111"/>
    <mergeCell ref="L106:L107"/>
    <mergeCell ref="L28:L29"/>
    <mergeCell ref="J102:J103"/>
    <mergeCell ref="K102:K103"/>
    <mergeCell ref="J104:J105"/>
    <mergeCell ref="K104:K105"/>
    <mergeCell ref="L102:L103"/>
    <mergeCell ref="L104:L105"/>
    <mergeCell ref="A2:K2"/>
    <mergeCell ref="A3:A4"/>
    <mergeCell ref="B3:B4"/>
    <mergeCell ref="C3:C4"/>
    <mergeCell ref="D3:E3"/>
    <mergeCell ref="F3:G3"/>
    <mergeCell ref="H3:I3"/>
    <mergeCell ref="J3:K3"/>
    <mergeCell ref="C7:C27"/>
    <mergeCell ref="C93:C122"/>
    <mergeCell ref="A102:A103"/>
    <mergeCell ref="B102:B103"/>
    <mergeCell ref="B104:B105"/>
    <mergeCell ref="A58:B58"/>
    <mergeCell ref="A106:A107"/>
    <mergeCell ref="B106:B107"/>
    <mergeCell ref="A90:B90"/>
    <mergeCell ref="A104:A105"/>
    <mergeCell ref="A28:A29"/>
    <mergeCell ref="B28:B29"/>
    <mergeCell ref="C72:C86"/>
    <mergeCell ref="C65:C66"/>
    <mergeCell ref="C30:C54"/>
    <mergeCell ref="A166:B166"/>
    <mergeCell ref="A124:B124"/>
    <mergeCell ref="C128:C130"/>
    <mergeCell ref="C134:C138"/>
    <mergeCell ref="A139:B139"/>
    <mergeCell ref="C149:C157"/>
    <mergeCell ref="A154:B154"/>
    <mergeCell ref="C160:C161"/>
  </mergeCells>
  <phoneticPr fontId="34" type="noConversion"/>
  <hyperlinks>
    <hyperlink ref="B31" location="_ftnref1" display="_ftnref1"/>
  </hyperlinks>
  <pageMargins left="0.70866141732283472" right="0.70866141732283472" top="0.22" bottom="0.16" header="0.22" footer="0.16"/>
  <pageSetup paperSize="9" scale="50" orientation="landscape" r:id="rId1"/>
  <rowBreaks count="2" manualBreakCount="2">
    <brk id="52" max="11" man="1"/>
    <brk id="163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12</vt:i4>
      </vt:variant>
    </vt:vector>
  </HeadingPairs>
  <TitlesOfParts>
    <vt:vector size="15" baseType="lpstr">
      <vt:lpstr>финансир</vt:lpstr>
      <vt:lpstr>Целевые индикаторы </vt:lpstr>
      <vt:lpstr>план-график</vt:lpstr>
      <vt:lpstr>финансир!_ftn1</vt:lpstr>
      <vt:lpstr>финансир!_ftn2</vt:lpstr>
      <vt:lpstr>финансир!_ftn3</vt:lpstr>
      <vt:lpstr>финансир!_ftn4</vt:lpstr>
      <vt:lpstr>финансир!_ftnref1</vt:lpstr>
      <vt:lpstr>финансир!_ftnref2</vt:lpstr>
      <vt:lpstr>финансир!_ftnref3</vt:lpstr>
      <vt:lpstr>финансир!_ftnref4</vt:lpstr>
      <vt:lpstr>финансир!Заголовки_для_печати</vt:lpstr>
      <vt:lpstr>'план-график'!Область_печати</vt:lpstr>
      <vt:lpstr>финансир!Область_печати</vt:lpstr>
      <vt:lpstr>'Целевые индикаторы 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2015-10-21T19:56:58Z</cp:lastPrinted>
  <dcterms:created xsi:type="dcterms:W3CDTF">2006-09-16T00:00:00Z</dcterms:created>
  <dcterms:modified xsi:type="dcterms:W3CDTF">2016-04-22T12:07:12Z</dcterms:modified>
</cp:coreProperties>
</file>