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4505" yWindow="105" windowWidth="14310" windowHeight="12735"/>
  </bookViews>
  <sheets>
    <sheet name="финансир" sheetId="1" r:id="rId1"/>
  </sheets>
  <definedNames>
    <definedName name="_ftn1" localSheetId="0">финансир!$A$18</definedName>
    <definedName name="_ftn2" localSheetId="0">финансир!$A$20</definedName>
    <definedName name="_ftn3" localSheetId="0">финансир!$A$21</definedName>
    <definedName name="_ftn4" localSheetId="0">финансир!$A$22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0">финансир!$7:$7</definedName>
    <definedName name="_xlnm.Print_Area" localSheetId="0">финансир!$A$1:$P$154</definedName>
  </definedNames>
  <calcPr calcId="125725"/>
</workbook>
</file>

<file path=xl/calcChain.xml><?xml version="1.0" encoding="utf-8"?>
<calcChain xmlns="http://schemas.openxmlformats.org/spreadsheetml/2006/main">
  <c r="M89" i="1"/>
  <c r="M124" l="1"/>
  <c r="I147" l="1"/>
  <c r="I150" s="1"/>
  <c r="M147"/>
  <c r="M150" s="1"/>
  <c r="Q150" s="1"/>
  <c r="Q133"/>
  <c r="Q140"/>
  <c r="R89"/>
  <c r="Q86"/>
  <c r="Q85"/>
  <c r="Q80"/>
  <c r="Q81"/>
  <c r="Q82"/>
  <c r="Q83"/>
  <c r="Q79"/>
  <c r="Q59"/>
  <c r="Q52"/>
  <c r="Q53"/>
  <c r="Q54"/>
  <c r="Q55"/>
  <c r="Q51"/>
  <c r="Q10"/>
  <c r="Q12"/>
  <c r="Q13"/>
  <c r="Q14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6"/>
  <c r="Q57"/>
  <c r="Q58"/>
  <c r="Q61"/>
  <c r="Q62"/>
  <c r="Q63"/>
  <c r="Q64"/>
  <c r="Q65"/>
  <c r="Q66"/>
  <c r="Q67"/>
  <c r="Q68"/>
  <c r="Q69"/>
  <c r="Q71"/>
  <c r="Q72"/>
  <c r="Q73"/>
  <c r="Q74"/>
  <c r="Q75"/>
  <c r="Q76"/>
  <c r="Q77"/>
  <c r="Q78"/>
  <c r="Q84"/>
  <c r="Q87"/>
  <c r="Q88"/>
  <c r="Q90"/>
  <c r="Q93"/>
  <c r="Q94"/>
  <c r="Q95"/>
  <c r="Q96"/>
  <c r="Q97"/>
  <c r="Q98"/>
  <c r="Q99"/>
  <c r="Q100"/>
  <c r="Q107"/>
  <c r="Q109"/>
  <c r="Q110"/>
  <c r="Q111"/>
  <c r="Q112"/>
  <c r="Q114"/>
  <c r="Q116"/>
  <c r="Q118"/>
  <c r="Q119"/>
  <c r="Q120"/>
  <c r="Q121"/>
  <c r="Q122"/>
  <c r="Q123"/>
  <c r="Q124"/>
  <c r="Q125"/>
  <c r="Q126"/>
  <c r="Q127"/>
  <c r="Q130"/>
  <c r="Q131"/>
  <c r="Q132"/>
  <c r="Q134"/>
  <c r="Q135"/>
  <c r="Q137"/>
  <c r="Q138"/>
  <c r="Q139"/>
  <c r="Q143"/>
  <c r="Q144"/>
  <c r="Q145"/>
  <c r="Q148"/>
  <c r="Q149"/>
  <c r="Q9"/>
  <c r="M136"/>
  <c r="L136"/>
  <c r="M145"/>
  <c r="L145"/>
  <c r="I145"/>
  <c r="H145"/>
  <c r="D145"/>
  <c r="D151" s="1"/>
  <c r="L150"/>
  <c r="H150"/>
  <c r="D150"/>
  <c r="E150"/>
  <c r="H141"/>
  <c r="H136"/>
  <c r="D136"/>
  <c r="M129"/>
  <c r="M128" s="1"/>
  <c r="Q128" s="1"/>
  <c r="L129"/>
  <c r="I129"/>
  <c r="I128" s="1"/>
  <c r="H129"/>
  <c r="H128" s="1"/>
  <c r="M117"/>
  <c r="Q117" s="1"/>
  <c r="L117"/>
  <c r="I117"/>
  <c r="H117"/>
  <c r="D117"/>
  <c r="D129"/>
  <c r="D128"/>
  <c r="E141"/>
  <c r="M92"/>
  <c r="I92"/>
  <c r="E92"/>
  <c r="D89"/>
  <c r="M70"/>
  <c r="Q70" s="1"/>
  <c r="L70"/>
  <c r="L89" s="1"/>
  <c r="I70"/>
  <c r="I89" s="1"/>
  <c r="H70"/>
  <c r="H89" s="1"/>
  <c r="E70"/>
  <c r="D70"/>
  <c r="E15"/>
  <c r="M15"/>
  <c r="Q15" s="1"/>
  <c r="L15"/>
  <c r="L59" s="1"/>
  <c r="I15"/>
  <c r="H15"/>
  <c r="H59" s="1"/>
  <c r="D15"/>
  <c r="D59" s="1"/>
  <c r="Q129" l="1"/>
  <c r="L128"/>
  <c r="Q147"/>
  <c r="M141"/>
  <c r="Q141" s="1"/>
  <c r="Q136"/>
  <c r="Q92"/>
  <c r="Q89"/>
  <c r="H151"/>
  <c r="D141"/>
  <c r="L141" l="1"/>
  <c r="L151" s="1"/>
  <c r="R151" s="1"/>
  <c r="E11"/>
  <c r="I136"/>
  <c r="I113"/>
  <c r="I108"/>
  <c r="I106" s="1"/>
  <c r="I91"/>
  <c r="I11"/>
  <c r="I59" s="1"/>
  <c r="I141" l="1"/>
  <c r="I115"/>
  <c r="E117"/>
  <c r="I151" l="1"/>
  <c r="E129"/>
  <c r="E128" s="1"/>
  <c r="E145" l="1"/>
  <c r="E136"/>
  <c r="M113"/>
  <c r="M108"/>
  <c r="Q108" s="1"/>
  <c r="M103"/>
  <c r="Q113" l="1"/>
  <c r="M106"/>
  <c r="M91"/>
  <c r="M102"/>
  <c r="E113"/>
  <c r="E108"/>
  <c r="E106" s="1"/>
  <c r="E103"/>
  <c r="E102" s="1"/>
  <c r="E91"/>
  <c r="E115" s="1"/>
  <c r="E151" s="1"/>
  <c r="E89"/>
  <c r="E59"/>
  <c r="M11"/>
  <c r="Q11" s="1"/>
  <c r="Q106" l="1"/>
  <c r="Q91"/>
  <c r="M59"/>
  <c r="R59" s="1"/>
  <c r="M115"/>
  <c r="Q115" s="1"/>
  <c r="M151" l="1"/>
  <c r="Q151" s="1"/>
</calcChain>
</file>

<file path=xl/sharedStrings.xml><?xml version="1.0" encoding="utf-8"?>
<sst xmlns="http://schemas.openxmlformats.org/spreadsheetml/2006/main" count="337" uniqueCount="290">
  <si>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</si>
  <si>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</si>
  <si>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</si>
  <si>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</si>
  <si>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</si>
  <si>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</si>
  <si>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</si>
  <si>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</si>
  <si>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</si>
  <si>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</si>
  <si>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</si>
  <si>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</si>
  <si>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</si>
  <si>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</si>
  <si>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</si>
  <si>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</si>
  <si>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</si>
  <si>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</si>
  <si>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</si>
  <si>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</si>
  <si>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</si>
  <si>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Министерство здравоохранения и социального развития Ульяновской области, соисполнитель не предусмотрен</t>
  </si>
  <si>
    <t>1.1.</t>
  </si>
  <si>
    <t>1.2.</t>
  </si>
  <si>
    <t>1.3.</t>
  </si>
  <si>
    <t>1.4.</t>
  </si>
  <si>
    <t>1.5.</t>
  </si>
  <si>
    <t>Предоставление мер социальной поддержки различным категориям граждан</t>
  </si>
  <si>
    <t>Предоставление мер социальной поддержки семьям, имеющим детей</t>
  </si>
  <si>
    <t>5.1.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</si>
  <si>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</si>
  <si>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</si>
  <si>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Оказание государственной социальной помощи и адресной материальной помощи гражданам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</si>
  <si>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</si>
  <si>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</si>
  <si>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</si>
  <si>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</si>
  <si>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</si>
  <si>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</si>
  <si>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</si>
  <si>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</si>
  <si>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</si>
  <si>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</si>
  <si>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</si>
  <si>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</si>
  <si>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</si>
  <si>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</si>
  <si>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</si>
  <si>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</si>
  <si>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</si>
  <si>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</si>
  <si>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</si>
  <si>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</si>
  <si>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</si>
  <si>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</si>
  <si>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</si>
  <si>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</si>
  <si>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</si>
  <si>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</si>
  <si>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</si>
  <si>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</si>
  <si>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</si>
  <si>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услуг социального обслуживания инвалидам, гражданам пожилого возраста и прочим категориям граждан (содержание учреждений социального обслуживания инвалидов, граждан пожилого возраста и иных категорий граждан)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</si>
  <si>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</si>
  <si>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</si>
  <si>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</si>
  <si>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</si>
  <si>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</si>
  <si>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</si>
  <si>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</si>
  <si>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</si>
  <si>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</si>
  <si>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</si>
  <si>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</si>
  <si>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</si>
  <si>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</si>
  <si>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</si>
  <si>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</si>
  <si>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</si>
  <si>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</si>
  <si>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</si>
  <si>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Предоставление социальных услуг несовершеннолетним, оказавшимся в трудной жизненной ситуации (содержание и обеспечение деятельности детских домов, детских домов-интернатов и социально-реабилитационных центров для несовершеннолетних)</t>
  </si>
  <si>
    <t>1.3.1.</t>
  </si>
  <si>
    <t>1.3.2.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</si>
  <si>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</si>
  <si>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</si>
  <si>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</si>
  <si>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</si>
  <si>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</si>
  <si>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</si>
  <si>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</si>
  <si>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</si>
  <si>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</si>
  <si>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</si>
  <si>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</si>
  <si>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</si>
  <si>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</si>
  <si>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</si>
  <si>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</si>
  <si>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1.5.16.</t>
  </si>
  <si>
    <t>1.5.17.</t>
  </si>
  <si>
    <t>1.5.18.</t>
  </si>
  <si>
    <t>1.5.19.</t>
  </si>
  <si>
    <t>1.5.20.</t>
  </si>
  <si>
    <t>1.5.21.</t>
  </si>
  <si>
    <t>1.5.22.</t>
  </si>
  <si>
    <t>1.5.23.</t>
  </si>
  <si>
    <t>1.5.24.</t>
  </si>
  <si>
    <t>1.5.25.</t>
  </si>
  <si>
    <t>1.5.26.</t>
  </si>
  <si>
    <t>1.5.27.</t>
  </si>
  <si>
    <t>1.5.28.</t>
  </si>
  <si>
    <t>1.5.29.</t>
  </si>
  <si>
    <t>1.5.30.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</si>
  <si>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</si>
  <si>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</si>
  <si>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</si>
  <si>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</si>
  <si>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</si>
  <si>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</si>
  <si>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«Психоневрологический интернат в с. Акшуат»</t>
  </si>
  <si>
    <t>Областное государственное автономное учреждение социального обслуживания «Специальный дом-интернат для престарелых и инвалидов в с. Акшуат»</t>
  </si>
  <si>
    <t>Областное государственное автономное учреждение социального обслуживания «Дом-интернат для престарелых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</si>
  <si>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</si>
  <si>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</si>
  <si>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</si>
  <si>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</si>
  <si>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</si>
  <si>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</si>
  <si>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</si>
  <si>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</si>
  <si>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</si>
  <si>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</si>
  <si>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</si>
  <si>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</si>
  <si>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</si>
  <si>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</si>
  <si>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</si>
  <si>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</si>
  <si>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</si>
  <si>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1.5.31.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</si>
  <si>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</si>
  <si>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1.5.32.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</si>
  <si>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</si>
  <si>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1.5.33.</t>
  </si>
  <si>
    <t>1.5.34.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</si>
  <si>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</si>
  <si>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</si>
  <si>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</si>
  <si>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1.5.36.</t>
  </si>
  <si>
    <t>Предоставление мер социальной поддержки  лицам награжденным знаком «Почетный донор СССР» и «Почетный донор России»</t>
  </si>
  <si>
    <t>1.5.37.</t>
  </si>
  <si>
    <t>1.5.38.</t>
  </si>
  <si>
    <t>1.5.39.</t>
  </si>
  <si>
    <t>1.6.</t>
  </si>
  <si>
    <t>1.7.</t>
  </si>
  <si>
    <t>Мероприятия по организации выплат мер социальной поддержки населению (содержание областных государственных учреждений социальной защиты населения по обеспечению хозяйственного обслуживания)</t>
  </si>
  <si>
    <t>2.1.</t>
  </si>
  <si>
    <t>2.2.</t>
  </si>
  <si>
    <t>2.3.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</si>
  <si>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</si>
  <si>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2.4.</t>
  </si>
  <si>
    <t>2.5.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</si>
  <si>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</si>
  <si>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2.6.</t>
  </si>
  <si>
    <t>2.7.</t>
  </si>
  <si>
    <t>2.8.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</si>
  <si>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</si>
  <si>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2.9.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</si>
  <si>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</si>
  <si>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>2.10.</t>
  </si>
  <si>
    <t>2.10.1.</t>
  </si>
  <si>
    <t>2.10.2.</t>
  </si>
  <si>
    <t>2.10.3.</t>
  </si>
  <si>
    <t>2.10.4.</t>
  </si>
  <si>
    <t>2.10.5.</t>
  </si>
  <si>
    <t xml:space="preserve">Ежемесячная выплата на ребенка до достижения им возраста 3 лет  </t>
  </si>
  <si>
    <t>2.10.6.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</si>
  <si>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</si>
  <si>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2.10.7.</t>
  </si>
  <si>
    <t>2.10.8.</t>
  </si>
  <si>
    <t>2.10.9.</t>
  </si>
  <si>
    <t>2.10.10.</t>
  </si>
  <si>
    <t>2.10.11.</t>
  </si>
  <si>
    <t>2.10.12.</t>
  </si>
  <si>
    <t>2.10.13.</t>
  </si>
  <si>
    <t>2.11.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</si>
  <si>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</si>
  <si>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2.12.</t>
  </si>
  <si>
    <t>2.13.</t>
  </si>
  <si>
    <t>2.14.</t>
  </si>
  <si>
    <t>2.15.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</si>
  <si>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</si>
  <si>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</si>
  <si>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</si>
  <si>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Предоставление соотечественникам единовременного пособия на жилищное обустройство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</si>
  <si>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</si>
  <si>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</si>
  <si>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</si>
  <si>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</t>
  </si>
  <si>
    <t>3.1.1.1.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</si>
  <si>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</si>
  <si>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</si>
  <si>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</si>
  <si>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</si>
  <si>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</si>
  <si>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</si>
  <si>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</si>
  <si>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</si>
  <si>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3.2.</t>
  </si>
  <si>
    <t>3.2.1.</t>
  </si>
  <si>
    <t>3.2.1.1.</t>
  </si>
  <si>
    <t>3.2.1.2.</t>
  </si>
  <si>
    <t>3.3.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</si>
  <si>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</si>
  <si>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</si>
  <si>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</si>
  <si>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</si>
  <si>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</si>
  <si>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</si>
  <si>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</si>
  <si>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</si>
  <si>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4.1.</t>
  </si>
  <si>
    <t>Информирование населения и работодателей о положении на рынке труда</t>
  </si>
  <si>
    <t>Организация ярмарок вакансий и учебных рабочих мест</t>
  </si>
  <si>
    <t>Организация профессиональной ориентации граждан в целях выбора сферы деятельности (профессии), трудоустройства, профессионального обучения</t>
  </si>
  <si>
    <t xml:space="preserve">Профессиональное обучение и дополнительное профессиональное образование безработных граждан, включая обучение в другой местности </t>
  </si>
  <si>
    <t>Профессиональное обучение и дополнительное профессиональное образование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</si>
  <si>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Организация проведения оплачиваемых общественных работ</t>
  </si>
  <si>
    <t>Социальная адаптация безработных граждан на рынке труда</t>
  </si>
  <si>
    <t xml:space="preserve">Мероприятия в области социального партнёрства </t>
  </si>
  <si>
    <t>Мероприятия, направленные на снижение напряжённости на рынке труда, среди незанятых инвалидов</t>
  </si>
  <si>
    <t xml:space="preserve">Информационное сопровождение реализации мероприятий </t>
  </si>
  <si>
    <t xml:space="preserve">Средства на реализацию мероприятий, направленных на снижение напряжённости на рынке труда среди незанятых инвалидов  </t>
  </si>
  <si>
    <t>Организация опережающего профессионального обучения в организациях производственной сферы, осуществляющих реструктуризацию и модернизацию производства</t>
  </si>
  <si>
    <t>Улучшение условий и охраны труда</t>
  </si>
  <si>
    <t>Организация и проведение месячника охраны труда</t>
  </si>
  <si>
    <t xml:space="preserve">Организация и проведение областных конкурсов по охране труда </t>
  </si>
  <si>
    <t>Мероприятия по реализации прав граждан на труд и создание благоприятных условий для обеспечения занятости населения (обеспечение деятельности областных государственных казённых учреждений центров занятости населения)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</si>
  <si>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</si>
  <si>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</si>
  <si>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</si>
  <si>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</si>
  <si>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</si>
  <si>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</si>
  <si>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</si>
  <si>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</si>
  <si>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</si>
  <si>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</si>
  <si>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4.2.</t>
  </si>
  <si>
    <t>4.2.1.</t>
  </si>
  <si>
    <t>4.2.1.1.</t>
  </si>
  <si>
    <t>4.2.1.2.</t>
  </si>
  <si>
    <t>4.2.2.</t>
  </si>
  <si>
    <t>4.2.3.</t>
  </si>
  <si>
    <t>4.3.</t>
  </si>
  <si>
    <t>4.4.</t>
  </si>
  <si>
    <t>4.5.</t>
  </si>
  <si>
    <t>4.5.1.</t>
  </si>
  <si>
    <t>4.5.2.</t>
  </si>
  <si>
    <t>4.6.</t>
  </si>
  <si>
    <t>4.7.</t>
  </si>
  <si>
    <t>Организация временного трудоустройства несовершеннолетних граждан в возрасте от 14 до 18 лет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профессионального и среднего профессионального образования, ищущих работу впервые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</si>
  <si>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 и прошедшим профессиональное  обучение и дополнительное профессиональное образование по направлению органов службы занятости,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</si>
  <si>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</si>
  <si>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</si>
  <si>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Предоставление субсидий из областного бюджета Ульяновской области на возмещение затрат юридических лиц, индивидуальных предпринимателей на оборудование (оснащение) рабочих мест для незанятых инвалидов, в том числе инвалидов, использующих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</si>
  <si>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</si>
  <si>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</si>
  <si>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</si>
  <si>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6.2.</t>
  </si>
  <si>
    <t>Организационные мероприятия: разработка программы энергосбережения и повышения энергетической эффективности, проведение энергетических обследований с оформлением энергетических паспортов</t>
  </si>
  <si>
    <t>6.3.</t>
  </si>
  <si>
    <t xml:space="preserve"> «Обеспечение реализации государственной программы»</t>
  </si>
  <si>
    <t xml:space="preserve">Министерство здравоохранения и социального развития Ульяновской области, соисполнитель не предусмотрен </t>
  </si>
  <si>
    <t>Правительство Ульяновской области</t>
  </si>
  <si>
    <t>Планируемый объем финансирования, тыс. руб.*</t>
  </si>
  <si>
    <t>Предоставленное финансирование, тыс. руб.**</t>
  </si>
  <si>
    <t>*средства предусмотрены в Государственной программе "Социальная поддержка и защита населения Ульяновской области на 2014-2018 годы" на 2014 год для выполнения данных мероприятий</t>
  </si>
  <si>
    <t>**средства предусмотрены в областном бюджете Ульяновской области на 2014 год для выполнения данных мероприятий</t>
  </si>
  <si>
    <r>
      <t xml:space="preserve">Средства на социальные выплаты безработным гражданам </t>
    </r>
    <r>
      <rPr>
        <sz val="10"/>
        <color rgb="FF000000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</si>
  <si>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</t>
  </si>
  <si>
    <t xml:space="preserve">Министерство здравоохранения и социального развития Ульяновской области, </t>
  </si>
  <si>
    <t>1.8.</t>
  </si>
  <si>
    <t>Предоставление услуг социального обслуживания инвалидам, гражданам пожилого возраста и прочим категориям граждан некоммерческими организациями не являющимися государственными (муниципальными) учреждениями, индивидуальными предпринимателями</t>
  </si>
  <si>
    <t>Сведения об объёмах финансирования  за 1 квартала 2015 года</t>
  </si>
  <si>
    <t>Государственная программа Ульяновской области "Социальная поддержка и защита населения Ульяновской области на 2014-2018 годы"</t>
  </si>
  <si>
    <t>Приложение 1</t>
  </si>
  <si>
    <t>Федеральный закон от 01.12.2014 № 384-ФЗ "О федеральном бюджете на 2015 год и на плановый период 2016 и 2017 годов"</t>
  </si>
  <si>
    <t>Соглашение между Правительстом УО и Минтрудом РФ от 18.02.2015 №12-12/666/46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</si>
</sst>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7" formatCode="_-* #,##0.0_р_._-;\-* #,##0.0_р_._-;_-* &quot;-&quot;??_р_._-;_-@_-"/>
    <numFmt numFmtId="170" formatCode="[$-419]General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70" fontId="26" fillId="0" borderId="0"/>
  </cellStyleXfs>
  <cellXfs count="301">
    <xf numFmtId="0" fontId="0" fillId="0" borderId="0" xfId="0"/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14" fillId="0" borderId="0" xfId="0" applyFont="1" applyFill="1"/>
    <xf numFmtId="0" fontId="11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/>
    <xf numFmtId="4" fontId="0" fillId="0" borderId="0" xfId="0" applyNumberFormat="1" applyFill="1"/>
    <xf numFmtId="0" fontId="16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17" fillId="0" borderId="0" xfId="0" applyFont="1" applyFill="1"/>
    <xf numFmtId="0" fontId="18" fillId="0" borderId="4" xfId="0" applyFont="1" applyFill="1" applyBorder="1" applyAlignment="1">
      <alignment horizontal="center" vertical="center" wrapText="1"/>
    </xf>
    <xf numFmtId="4" fontId="19" fillId="0" borderId="0" xfId="0" applyNumberFormat="1" applyFont="1" applyFill="1"/>
    <xf numFmtId="0" fontId="19" fillId="0" borderId="0" xfId="0" applyFont="1" applyFill="1"/>
    <xf numFmtId="4" fontId="18" fillId="0" borderId="1" xfId="1" applyNumberFormat="1" applyFont="1" applyFill="1" applyBorder="1" applyAlignment="1">
      <alignment vertical="center" wrapText="1"/>
    </xf>
    <xf numFmtId="4" fontId="18" fillId="0" borderId="1" xfId="1" applyNumberFormat="1" applyFont="1" applyFill="1" applyBorder="1" applyAlignment="1">
      <alignment horizontal="justify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21" fillId="0" borderId="1" xfId="1" applyNumberFormat="1" applyFont="1" applyFill="1" applyBorder="1" applyAlignment="1">
      <alignment vertical="center" wrapText="1"/>
    </xf>
    <xf numFmtId="4" fontId="21" fillId="0" borderId="1" xfId="1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/>
    <xf numFmtId="4" fontId="14" fillId="0" borderId="0" xfId="0" applyNumberFormat="1" applyFont="1" applyFill="1" applyAlignment="1">
      <alignment horizontal="center" vertical="top" wrapText="1"/>
    </xf>
    <xf numFmtId="4" fontId="20" fillId="0" borderId="1" xfId="0" applyNumberFormat="1" applyFont="1" applyFill="1" applyBorder="1"/>
    <xf numFmtId="0" fontId="20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justify" vertical="center" wrapText="1"/>
    </xf>
    <xf numFmtId="0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/>
    <xf numFmtId="4" fontId="20" fillId="0" borderId="2" xfId="0" applyNumberFormat="1" applyFont="1" applyFill="1" applyBorder="1"/>
    <xf numFmtId="0" fontId="20" fillId="0" borderId="1" xfId="0" applyFont="1" applyFill="1" applyBorder="1" applyAlignment="1">
      <alignment horizontal="justify" vertical="center" wrapText="1"/>
    </xf>
    <xf numFmtId="4" fontId="20" fillId="0" borderId="3" xfId="0" applyNumberFormat="1" applyFont="1" applyFill="1" applyBorder="1"/>
    <xf numFmtId="164" fontId="21" fillId="0" borderId="1" xfId="2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/>
    <xf numFmtId="4" fontId="14" fillId="0" borderId="3" xfId="0" applyNumberFormat="1" applyFont="1" applyFill="1" applyBorder="1"/>
    <xf numFmtId="164" fontId="18" fillId="0" borderId="1" xfId="2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/>
    <xf numFmtId="0" fontId="20" fillId="0" borderId="2" xfId="0" applyNumberFormat="1" applyFont="1" applyFill="1" applyBorder="1"/>
    <xf numFmtId="43" fontId="21" fillId="0" borderId="1" xfId="2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43" fontId="18" fillId="0" borderId="1" xfId="6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justify" vertical="center" wrapText="1"/>
    </xf>
    <xf numFmtId="43" fontId="20" fillId="0" borderId="1" xfId="6" applyFont="1" applyFill="1" applyBorder="1"/>
    <xf numFmtId="4" fontId="14" fillId="0" borderId="1" xfId="0" applyNumberFormat="1" applyFont="1" applyFill="1" applyBorder="1" applyAlignment="1">
      <alignment vertical="center"/>
    </xf>
    <xf numFmtId="167" fontId="14" fillId="0" borderId="1" xfId="6" applyNumberFormat="1" applyFont="1" applyFill="1" applyBorder="1" applyAlignment="1">
      <alignment vertical="center"/>
    </xf>
    <xf numFmtId="43" fontId="14" fillId="0" borderId="1" xfId="6" applyFont="1" applyFill="1" applyBorder="1"/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vertical="center" wrapText="1"/>
    </xf>
    <xf numFmtId="4" fontId="20" fillId="0" borderId="3" xfId="0" applyNumberFormat="1" applyFont="1" applyFill="1" applyBorder="1" applyAlignment="1">
      <alignment vertical="center" wrapText="1"/>
    </xf>
    <xf numFmtId="4" fontId="14" fillId="0" borderId="14" xfId="0" applyNumberFormat="1" applyFont="1" applyFill="1" applyBorder="1" applyAlignment="1">
      <alignment vertical="center" wrapText="1"/>
    </xf>
    <xf numFmtId="4" fontId="20" fillId="0" borderId="14" xfId="0" applyNumberFormat="1" applyFont="1" applyFill="1" applyBorder="1" applyAlignment="1">
      <alignment vertical="center" wrapText="1"/>
    </xf>
    <xf numFmtId="4" fontId="14" fillId="0" borderId="13" xfId="0" applyNumberFormat="1" applyFont="1" applyFill="1" applyBorder="1"/>
    <xf numFmtId="4" fontId="14" fillId="0" borderId="14" xfId="0" applyNumberFormat="1" applyFont="1" applyFill="1" applyBorder="1"/>
    <xf numFmtId="0" fontId="20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43" fontId="20" fillId="0" borderId="3" xfId="6" applyFont="1" applyFill="1" applyBorder="1"/>
    <xf numFmtId="4" fontId="14" fillId="0" borderId="13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43" fontId="20" fillId="0" borderId="3" xfId="6" applyFont="1" applyFill="1" applyBorder="1" applyAlignment="1">
      <alignment vertical="center"/>
    </xf>
    <xf numFmtId="43" fontId="21" fillId="0" borderId="1" xfId="6" applyFont="1" applyFill="1" applyBorder="1" applyAlignment="1">
      <alignment horizontal="center" vertical="center" wrapText="1"/>
    </xf>
    <xf numFmtId="43" fontId="20" fillId="0" borderId="1" xfId="6" applyFont="1" applyFill="1" applyBorder="1" applyAlignment="1">
      <alignment horizontal="center" vertical="center" wrapText="1"/>
    </xf>
    <xf numFmtId="43" fontId="14" fillId="0" borderId="1" xfId="6" applyFont="1" applyFill="1" applyBorder="1" applyAlignment="1">
      <alignment horizontal="center" vertical="center" wrapText="1"/>
    </xf>
    <xf numFmtId="43" fontId="14" fillId="0" borderId="1" xfId="6" applyFont="1" applyFill="1" applyBorder="1" applyAlignment="1">
      <alignment horizontal="center"/>
    </xf>
    <xf numFmtId="43" fontId="20" fillId="0" borderId="1" xfId="6" applyFont="1" applyFill="1" applyBorder="1" applyAlignment="1">
      <alignment vertical="center"/>
    </xf>
    <xf numFmtId="43" fontId="14" fillId="0" borderId="3" xfId="6" applyFont="1" applyFill="1" applyBorder="1"/>
    <xf numFmtId="43" fontId="14" fillId="0" borderId="2" xfId="6" applyFont="1" applyFill="1" applyBorder="1"/>
    <xf numFmtId="43" fontId="20" fillId="0" borderId="2" xfId="6" applyFont="1" applyFill="1" applyBorder="1"/>
    <xf numFmtId="167" fontId="14" fillId="0" borderId="3" xfId="6" applyNumberFormat="1" applyFont="1" applyFill="1" applyBorder="1" applyAlignment="1">
      <alignment vertical="center" wrapText="1"/>
    </xf>
    <xf numFmtId="167" fontId="18" fillId="0" borderId="1" xfId="6" applyNumberFormat="1" applyFont="1" applyFill="1" applyBorder="1" applyAlignment="1">
      <alignment horizontal="center" vertical="center" wrapText="1"/>
    </xf>
    <xf numFmtId="167" fontId="14" fillId="0" borderId="1" xfId="6" applyNumberFormat="1" applyFont="1" applyFill="1" applyBorder="1" applyAlignment="1">
      <alignment vertical="center" wrapText="1"/>
    </xf>
    <xf numFmtId="167" fontId="14" fillId="0" borderId="2" xfId="6" applyNumberFormat="1" applyFont="1" applyFill="1" applyBorder="1" applyAlignment="1">
      <alignment vertical="center" wrapText="1"/>
    </xf>
    <xf numFmtId="167" fontId="14" fillId="0" borderId="13" xfId="6" applyNumberFormat="1" applyFont="1" applyFill="1" applyBorder="1" applyAlignment="1">
      <alignment vertical="center" wrapText="1"/>
    </xf>
    <xf numFmtId="167" fontId="14" fillId="0" borderId="14" xfId="6" applyNumberFormat="1" applyFont="1" applyFill="1" applyBorder="1" applyAlignment="1">
      <alignment vertical="center" wrapText="1"/>
    </xf>
    <xf numFmtId="167" fontId="18" fillId="0" borderId="1" xfId="6" applyNumberFormat="1" applyFont="1" applyFill="1" applyBorder="1" applyAlignment="1">
      <alignment horizontal="right" vertical="center" wrapText="1"/>
    </xf>
    <xf numFmtId="167" fontId="21" fillId="0" borderId="13" xfId="6" applyNumberFormat="1" applyFont="1" applyFill="1" applyBorder="1" applyAlignment="1">
      <alignment vertical="center" wrapText="1"/>
    </xf>
    <xf numFmtId="167" fontId="21" fillId="0" borderId="1" xfId="6" applyNumberFormat="1" applyFont="1" applyFill="1" applyBorder="1" applyAlignment="1">
      <alignment horizontal="center" vertical="center" wrapText="1"/>
    </xf>
    <xf numFmtId="167" fontId="21" fillId="0" borderId="1" xfId="6" applyNumberFormat="1" applyFont="1" applyFill="1" applyBorder="1" applyAlignment="1">
      <alignment vertical="center" wrapText="1"/>
    </xf>
    <xf numFmtId="167" fontId="21" fillId="0" borderId="14" xfId="6" applyNumberFormat="1" applyFont="1" applyFill="1" applyBorder="1" applyAlignment="1">
      <alignment vertical="center" wrapText="1"/>
    </xf>
    <xf numFmtId="167" fontId="21" fillId="0" borderId="3" xfId="6" applyNumberFormat="1" applyFont="1" applyFill="1" applyBorder="1" applyAlignment="1">
      <alignment vertical="center" wrapText="1"/>
    </xf>
    <xf numFmtId="167" fontId="21" fillId="0" borderId="2" xfId="6" applyNumberFormat="1" applyFont="1" applyFill="1" applyBorder="1" applyAlignment="1">
      <alignment vertical="center" wrapText="1"/>
    </xf>
    <xf numFmtId="167" fontId="20" fillId="0" borderId="1" xfId="6" applyNumberFormat="1" applyFont="1" applyFill="1" applyBorder="1" applyAlignment="1">
      <alignment vertical="center" wrapText="1"/>
    </xf>
    <xf numFmtId="167" fontId="20" fillId="0" borderId="14" xfId="6" applyNumberFormat="1" applyFont="1" applyFill="1" applyBorder="1" applyAlignment="1">
      <alignment vertical="center" wrapText="1"/>
    </xf>
    <xf numFmtId="167" fontId="14" fillId="0" borderId="13" xfId="6" applyNumberFormat="1" applyFont="1" applyFill="1" applyBorder="1" applyAlignment="1">
      <alignment vertical="center"/>
    </xf>
    <xf numFmtId="167" fontId="14" fillId="0" borderId="1" xfId="6" applyNumberFormat="1" applyFont="1" applyFill="1" applyBorder="1"/>
    <xf numFmtId="167" fontId="14" fillId="0" borderId="14" xfId="6" applyNumberFormat="1" applyFont="1" applyFill="1" applyBorder="1"/>
    <xf numFmtId="167" fontId="14" fillId="0" borderId="3" xfId="6" applyNumberFormat="1" applyFont="1" applyFill="1" applyBorder="1"/>
    <xf numFmtId="167" fontId="14" fillId="0" borderId="2" xfId="6" applyNumberFormat="1" applyFont="1" applyFill="1" applyBorder="1"/>
    <xf numFmtId="167" fontId="14" fillId="0" borderId="13" xfId="6" applyNumberFormat="1" applyFont="1" applyFill="1" applyBorder="1"/>
    <xf numFmtId="167" fontId="20" fillId="0" borderId="1" xfId="6" applyNumberFormat="1" applyFont="1" applyFill="1" applyBorder="1"/>
    <xf numFmtId="167" fontId="20" fillId="0" borderId="2" xfId="6" applyNumberFormat="1" applyFont="1" applyFill="1" applyBorder="1"/>
    <xf numFmtId="167" fontId="20" fillId="0" borderId="1" xfId="6" applyNumberFormat="1" applyFont="1" applyFill="1" applyBorder="1" applyAlignment="1">
      <alignment vertical="center"/>
    </xf>
    <xf numFmtId="167" fontId="20" fillId="0" borderId="3" xfId="6" applyNumberFormat="1" applyFont="1" applyFill="1" applyBorder="1" applyAlignment="1">
      <alignment vertical="center"/>
    </xf>
    <xf numFmtId="167" fontId="14" fillId="0" borderId="3" xfId="6" applyNumberFormat="1" applyFont="1" applyFill="1" applyBorder="1" applyAlignment="1">
      <alignment vertical="center"/>
    </xf>
    <xf numFmtId="167" fontId="20" fillId="0" borderId="13" xfId="6" applyNumberFormat="1" applyFont="1" applyFill="1" applyBorder="1" applyAlignment="1">
      <alignment vertical="center"/>
    </xf>
    <xf numFmtId="167" fontId="20" fillId="0" borderId="14" xfId="6" applyNumberFormat="1" applyFont="1" applyFill="1" applyBorder="1"/>
    <xf numFmtId="167" fontId="14" fillId="0" borderId="14" xfId="6" applyNumberFormat="1" applyFont="1" applyFill="1" applyBorder="1" applyAlignment="1">
      <alignment vertical="center"/>
    </xf>
    <xf numFmtId="167" fontId="14" fillId="0" borderId="2" xfId="6" applyNumberFormat="1" applyFont="1" applyFill="1" applyBorder="1" applyAlignment="1">
      <alignment vertical="center"/>
    </xf>
    <xf numFmtId="4" fontId="20" fillId="0" borderId="14" xfId="0" applyNumberFormat="1" applyFont="1" applyFill="1" applyBorder="1"/>
    <xf numFmtId="4" fontId="14" fillId="0" borderId="14" xfId="0" applyNumberFormat="1" applyFont="1" applyFill="1" applyBorder="1" applyAlignment="1">
      <alignment vertical="center"/>
    </xf>
    <xf numFmtId="43" fontId="20" fillId="0" borderId="6" xfId="6" applyFont="1" applyFill="1" applyBorder="1" applyAlignment="1">
      <alignment vertical="center"/>
    </xf>
    <xf numFmtId="167" fontId="20" fillId="0" borderId="6" xfId="6" applyNumberFormat="1" applyFont="1" applyFill="1" applyBorder="1" applyAlignment="1">
      <alignment vertical="center"/>
    </xf>
    <xf numFmtId="167" fontId="20" fillId="0" borderId="14" xfId="6" applyNumberFormat="1" applyFont="1" applyFill="1" applyBorder="1" applyAlignment="1">
      <alignment vertical="center"/>
    </xf>
    <xf numFmtId="167" fontId="20" fillId="0" borderId="1" xfId="6" applyNumberFormat="1" applyFont="1" applyFill="1" applyBorder="1" applyAlignment="1">
      <alignment horizontal="center" vertical="center" wrapText="1"/>
    </xf>
    <xf numFmtId="43" fontId="20" fillId="0" borderId="2" xfId="6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3" fontId="14" fillId="0" borderId="2" xfId="6" applyFont="1" applyFill="1" applyBorder="1" applyAlignment="1">
      <alignment horizontal="center"/>
    </xf>
    <xf numFmtId="4" fontId="20" fillId="0" borderId="12" xfId="0" applyNumberFormat="1" applyFont="1" applyFill="1" applyBorder="1"/>
    <xf numFmtId="167" fontId="20" fillId="0" borderId="13" xfId="6" applyNumberFormat="1" applyFont="1" applyFill="1" applyBorder="1"/>
    <xf numFmtId="167" fontId="14" fillId="0" borderId="13" xfId="6" applyNumberFormat="1" applyFont="1" applyFill="1" applyBorder="1" applyAlignment="1">
      <alignment horizontal="center"/>
    </xf>
    <xf numFmtId="164" fontId="21" fillId="0" borderId="3" xfId="2" applyNumberFormat="1" applyFont="1" applyFill="1" applyBorder="1" applyAlignment="1">
      <alignment horizontal="center" vertical="center" wrapText="1"/>
    </xf>
    <xf numFmtId="43" fontId="21" fillId="0" borderId="3" xfId="2" applyNumberFormat="1" applyFont="1" applyFill="1" applyBorder="1" applyAlignment="1">
      <alignment horizontal="center" vertical="center" wrapText="1"/>
    </xf>
    <xf numFmtId="43" fontId="21" fillId="0" borderId="13" xfId="2" applyNumberFormat="1" applyFont="1" applyFill="1" applyBorder="1" applyAlignment="1">
      <alignment horizontal="center" vertical="center" wrapText="1"/>
    </xf>
    <xf numFmtId="164" fontId="21" fillId="0" borderId="13" xfId="2" applyNumberFormat="1" applyFont="1" applyFill="1" applyBorder="1" applyAlignment="1">
      <alignment horizontal="center" vertical="center" wrapText="1"/>
    </xf>
    <xf numFmtId="43" fontId="20" fillId="0" borderId="13" xfId="6" applyFont="1" applyFill="1" applyBorder="1" applyAlignment="1">
      <alignment vertical="center"/>
    </xf>
    <xf numFmtId="4" fontId="20" fillId="0" borderId="13" xfId="0" applyNumberFormat="1" applyFont="1" applyFill="1" applyBorder="1"/>
    <xf numFmtId="9" fontId="11" fillId="0" borderId="0" xfId="7" applyFont="1" applyFill="1"/>
    <xf numFmtId="167" fontId="21" fillId="0" borderId="3" xfId="6" applyNumberFormat="1" applyFont="1" applyFill="1" applyBorder="1" applyAlignment="1">
      <alignment horizontal="center" vertical="center" wrapText="1"/>
    </xf>
    <xf numFmtId="9" fontId="11" fillId="0" borderId="0" xfId="7" applyFont="1" applyFill="1" applyAlignment="1">
      <alignment vertical="center"/>
    </xf>
    <xf numFmtId="4" fontId="18" fillId="0" borderId="4" xfId="1" applyNumberFormat="1" applyFont="1" applyFill="1" applyBorder="1" applyAlignment="1">
      <alignment vertical="center" wrapText="1"/>
    </xf>
    <xf numFmtId="4" fontId="18" fillId="0" borderId="4" xfId="1" applyNumberFormat="1" applyFont="1" applyFill="1" applyBorder="1" applyAlignment="1">
      <alignment horizontal="justify" vertical="center" wrapText="1"/>
    </xf>
    <xf numFmtId="167" fontId="14" fillId="0" borderId="16" xfId="6" applyNumberFormat="1" applyFont="1" applyFill="1" applyBorder="1" applyAlignment="1">
      <alignment vertical="center"/>
    </xf>
    <xf numFmtId="167" fontId="18" fillId="0" borderId="4" xfId="6" applyNumberFormat="1" applyFont="1" applyFill="1" applyBorder="1" applyAlignment="1">
      <alignment horizontal="center" vertical="center" wrapText="1"/>
    </xf>
    <xf numFmtId="167" fontId="14" fillId="0" borderId="4" xfId="6" applyNumberFormat="1" applyFont="1" applyFill="1" applyBorder="1" applyAlignment="1">
      <alignment vertical="center"/>
    </xf>
    <xf numFmtId="167" fontId="14" fillId="0" borderId="17" xfId="6" applyNumberFormat="1" applyFont="1" applyFill="1" applyBorder="1" applyAlignment="1">
      <alignment vertical="center"/>
    </xf>
    <xf numFmtId="167" fontId="14" fillId="0" borderId="8" xfId="6" applyNumberFormat="1" applyFont="1" applyFill="1" applyBorder="1" applyAlignment="1">
      <alignment vertical="center"/>
    </xf>
    <xf numFmtId="167" fontId="14" fillId="0" borderId="9" xfId="6" applyNumberFormat="1" applyFont="1" applyFill="1" applyBorder="1" applyAlignment="1">
      <alignment vertical="center"/>
    </xf>
    <xf numFmtId="167" fontId="18" fillId="0" borderId="4" xfId="6" applyNumberFormat="1" applyFont="1" applyFill="1" applyBorder="1" applyAlignment="1">
      <alignment horizontal="right" vertical="center" wrapText="1"/>
    </xf>
    <xf numFmtId="4" fontId="14" fillId="0" borderId="17" xfId="0" applyNumberFormat="1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vertical="center"/>
    </xf>
    <xf numFmtId="4" fontId="20" fillId="0" borderId="18" xfId="0" applyNumberFormat="1" applyFont="1" applyFill="1" applyBorder="1"/>
    <xf numFmtId="4" fontId="21" fillId="0" borderId="19" xfId="0" applyNumberFormat="1" applyFont="1" applyFill="1" applyBorder="1" applyAlignment="1">
      <alignment horizontal="left" vertical="center" wrapText="1"/>
    </xf>
    <xf numFmtId="4" fontId="14" fillId="0" borderId="20" xfId="0" applyNumberFormat="1" applyFont="1" applyFill="1" applyBorder="1" applyAlignment="1">
      <alignment vertical="top" wrapText="1"/>
    </xf>
    <xf numFmtId="167" fontId="21" fillId="0" borderId="19" xfId="6" applyNumberFormat="1" applyFont="1" applyFill="1" applyBorder="1"/>
    <xf numFmtId="167" fontId="20" fillId="0" borderId="19" xfId="6" applyNumberFormat="1" applyFont="1" applyFill="1" applyBorder="1"/>
    <xf numFmtId="167" fontId="20" fillId="0" borderId="21" xfId="6" applyNumberFormat="1" applyFont="1" applyFill="1" applyBorder="1"/>
    <xf numFmtId="4" fontId="20" fillId="0" borderId="21" xfId="0" applyNumberFormat="1" applyFont="1" applyFill="1" applyBorder="1"/>
    <xf numFmtId="4" fontId="20" fillId="0" borderId="22" xfId="0" applyNumberFormat="1" applyFont="1" applyFill="1" applyBorder="1"/>
    <xf numFmtId="167" fontId="21" fillId="0" borderId="23" xfId="6" applyNumberFormat="1" applyFont="1" applyFill="1" applyBorder="1"/>
    <xf numFmtId="167" fontId="21" fillId="0" borderId="18" xfId="6" applyNumberFormat="1" applyFont="1" applyFill="1" applyBorder="1"/>
    <xf numFmtId="167" fontId="21" fillId="0" borderId="18" xfId="6" applyNumberFormat="1" applyFont="1" applyFill="1" applyBorder="1" applyAlignment="1">
      <alignment vertical="center"/>
    </xf>
    <xf numFmtId="9" fontId="13" fillId="0" borderId="0" xfId="7" applyFont="1" applyFill="1"/>
    <xf numFmtId="43" fontId="21" fillId="0" borderId="1" xfId="6" applyFont="1" applyFill="1" applyBorder="1" applyAlignment="1">
      <alignment horizontal="right" vertical="center" wrapText="1"/>
    </xf>
    <xf numFmtId="167" fontId="18" fillId="0" borderId="1" xfId="6" applyNumberFormat="1" applyFont="1" applyFill="1" applyBorder="1" applyAlignment="1">
      <alignment vertical="center"/>
    </xf>
    <xf numFmtId="4" fontId="20" fillId="0" borderId="11" xfId="0" applyNumberFormat="1" applyFont="1" applyFill="1" applyBorder="1"/>
    <xf numFmtId="0" fontId="20" fillId="0" borderId="6" xfId="0" applyFont="1" applyFill="1" applyBorder="1" applyAlignment="1">
      <alignment horizontal="justify" vertical="center" wrapText="1"/>
    </xf>
    <xf numFmtId="164" fontId="21" fillId="0" borderId="25" xfId="2" applyNumberFormat="1" applyFont="1" applyFill="1" applyBorder="1" applyAlignment="1">
      <alignment horizontal="center" vertical="center" wrapText="1"/>
    </xf>
    <xf numFmtId="164" fontId="21" fillId="0" borderId="6" xfId="2" applyNumberFormat="1" applyFont="1" applyFill="1" applyBorder="1" applyAlignment="1">
      <alignment horizontal="center" vertical="center" wrapText="1"/>
    </xf>
    <xf numFmtId="4" fontId="20" fillId="0" borderId="26" xfId="0" applyNumberFormat="1" applyFont="1" applyFill="1" applyBorder="1"/>
    <xf numFmtId="164" fontId="21" fillId="0" borderId="12" xfId="2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/>
    <xf numFmtId="0" fontId="14" fillId="0" borderId="4" xfId="0" applyFont="1" applyFill="1" applyBorder="1" applyAlignment="1">
      <alignment horizontal="justify" vertical="center" wrapText="1"/>
    </xf>
    <xf numFmtId="4" fontId="14" fillId="0" borderId="16" xfId="0" applyNumberFormat="1" applyFont="1" applyFill="1" applyBorder="1" applyAlignment="1">
      <alignment vertical="center"/>
    </xf>
    <xf numFmtId="164" fontId="18" fillId="0" borderId="4" xfId="2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/>
    <xf numFmtId="4" fontId="14" fillId="0" borderId="17" xfId="0" applyNumberFormat="1" applyFont="1" applyFill="1" applyBorder="1"/>
    <xf numFmtId="4" fontId="14" fillId="0" borderId="8" xfId="0" applyNumberFormat="1" applyFont="1" applyFill="1" applyBorder="1"/>
    <xf numFmtId="4" fontId="20" fillId="0" borderId="20" xfId="0" applyNumberFormat="1" applyFont="1" applyFill="1" applyBorder="1" applyAlignment="1">
      <alignment vertical="top"/>
    </xf>
    <xf numFmtId="165" fontId="21" fillId="0" borderId="18" xfId="0" applyNumberFormat="1" applyFont="1" applyFill="1" applyBorder="1"/>
    <xf numFmtId="165" fontId="21" fillId="0" borderId="19" xfId="0" applyNumberFormat="1" applyFont="1" applyFill="1" applyBorder="1"/>
    <xf numFmtId="4" fontId="20" fillId="0" borderId="19" xfId="0" applyNumberFormat="1" applyFont="1" applyFill="1" applyBorder="1"/>
    <xf numFmtId="43" fontId="21" fillId="0" borderId="23" xfId="6" applyFont="1" applyFill="1" applyBorder="1"/>
    <xf numFmtId="43" fontId="21" fillId="0" borderId="19" xfId="6" applyFont="1" applyFill="1" applyBorder="1"/>
    <xf numFmtId="43" fontId="20" fillId="0" borderId="19" xfId="6" applyFont="1" applyFill="1" applyBorder="1"/>
    <xf numFmtId="43" fontId="20" fillId="0" borderId="20" xfId="6" applyFont="1" applyFill="1" applyBorder="1"/>
    <xf numFmtId="43" fontId="21" fillId="0" borderId="18" xfId="6" applyFont="1" applyFill="1" applyBorder="1"/>
    <xf numFmtId="4" fontId="18" fillId="0" borderId="6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horizontal="justify" vertical="center" wrapText="1"/>
    </xf>
    <xf numFmtId="4" fontId="14" fillId="0" borderId="25" xfId="0" applyNumberFormat="1" applyFont="1" applyFill="1" applyBorder="1" applyAlignment="1">
      <alignment vertical="center"/>
    </xf>
    <xf numFmtId="164" fontId="18" fillId="0" borderId="6" xfId="2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/>
    <xf numFmtId="4" fontId="14" fillId="0" borderId="26" xfId="0" applyNumberFormat="1" applyFont="1" applyFill="1" applyBorder="1"/>
    <xf numFmtId="4" fontId="14" fillId="0" borderId="12" xfId="0" applyNumberFormat="1" applyFont="1" applyFill="1" applyBorder="1"/>
    <xf numFmtId="4" fontId="14" fillId="0" borderId="11" xfId="0" applyNumberFormat="1" applyFont="1" applyFill="1" applyBorder="1"/>
    <xf numFmtId="4" fontId="14" fillId="0" borderId="25" xfId="0" applyNumberFormat="1" applyFont="1" applyFill="1" applyBorder="1"/>
    <xf numFmtId="43" fontId="18" fillId="0" borderId="6" xfId="6" applyFont="1" applyFill="1" applyBorder="1" applyAlignment="1">
      <alignment horizontal="right" vertical="center" wrapText="1"/>
    </xf>
    <xf numFmtId="4" fontId="18" fillId="0" borderId="4" xfId="0" applyNumberFormat="1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justify" vertical="center" wrapText="1"/>
    </xf>
    <xf numFmtId="4" fontId="14" fillId="0" borderId="9" xfId="0" applyNumberFormat="1" applyFont="1" applyFill="1" applyBorder="1"/>
    <xf numFmtId="4" fontId="14" fillId="0" borderId="16" xfId="0" applyNumberFormat="1" applyFont="1" applyFill="1" applyBorder="1"/>
    <xf numFmtId="43" fontId="18" fillId="0" borderId="4" xfId="6" applyFont="1" applyFill="1" applyBorder="1" applyAlignment="1">
      <alignment horizontal="right" vertical="center" wrapText="1"/>
    </xf>
    <xf numFmtId="4" fontId="21" fillId="0" borderId="19" xfId="0" applyNumberFormat="1" applyFont="1" applyFill="1" applyBorder="1"/>
    <xf numFmtId="4" fontId="20" fillId="0" borderId="20" xfId="0" applyNumberFormat="1" applyFont="1" applyFill="1" applyBorder="1"/>
    <xf numFmtId="0" fontId="18" fillId="0" borderId="6" xfId="1" applyFont="1" applyFill="1" applyBorder="1" applyAlignment="1">
      <alignment vertical="center" wrapText="1"/>
    </xf>
    <xf numFmtId="0" fontId="18" fillId="0" borderId="6" xfId="1" applyFont="1" applyFill="1" applyBorder="1" applyAlignment="1">
      <alignment horizontal="justify" vertical="center" wrapText="1"/>
    </xf>
    <xf numFmtId="167" fontId="18" fillId="0" borderId="6" xfId="6" applyNumberFormat="1" applyFont="1" applyFill="1" applyBorder="1" applyAlignment="1">
      <alignment vertical="center"/>
    </xf>
    <xf numFmtId="167" fontId="14" fillId="0" borderId="6" xfId="6" applyNumberFormat="1" applyFont="1" applyFill="1" applyBorder="1" applyAlignment="1">
      <alignment vertical="center"/>
    </xf>
    <xf numFmtId="167" fontId="14" fillId="0" borderId="26" xfId="6" applyNumberFormat="1" applyFont="1" applyFill="1" applyBorder="1" applyAlignment="1">
      <alignment vertical="center"/>
    </xf>
    <xf numFmtId="167" fontId="14" fillId="0" borderId="12" xfId="6" applyNumberFormat="1" applyFont="1" applyFill="1" applyBorder="1" applyAlignment="1">
      <alignment vertical="center"/>
    </xf>
    <xf numFmtId="167" fontId="14" fillId="0" borderId="11" xfId="6" applyNumberFormat="1" applyFont="1" applyFill="1" applyBorder="1" applyAlignment="1">
      <alignment vertical="center"/>
    </xf>
    <xf numFmtId="167" fontId="14" fillId="0" borderId="25" xfId="6" applyNumberFormat="1" applyFont="1" applyFill="1" applyBorder="1" applyAlignment="1">
      <alignment vertical="center"/>
    </xf>
    <xf numFmtId="0" fontId="18" fillId="0" borderId="4" xfId="1" applyFont="1" applyFill="1" applyBorder="1" applyAlignment="1">
      <alignment vertical="center" wrapText="1"/>
    </xf>
    <xf numFmtId="0" fontId="18" fillId="0" borderId="4" xfId="1" applyFont="1" applyFill="1" applyBorder="1" applyAlignment="1">
      <alignment horizontal="justify" vertical="center" wrapText="1"/>
    </xf>
    <xf numFmtId="167" fontId="18" fillId="0" borderId="4" xfId="6" applyNumberFormat="1" applyFont="1" applyFill="1" applyBorder="1" applyAlignment="1">
      <alignment vertical="center"/>
    </xf>
    <xf numFmtId="0" fontId="14" fillId="0" borderId="4" xfId="0" applyNumberFormat="1" applyFont="1" applyFill="1" applyBorder="1"/>
    <xf numFmtId="4" fontId="14" fillId="0" borderId="4" xfId="0" applyNumberFormat="1" applyFont="1" applyFill="1" applyBorder="1" applyAlignment="1">
      <alignment horizontal="justify" vertical="center" wrapText="1"/>
    </xf>
    <xf numFmtId="167" fontId="14" fillId="0" borderId="4" xfId="6" applyNumberFormat="1" applyFont="1" applyFill="1" applyBorder="1"/>
    <xf numFmtId="167" fontId="14" fillId="0" borderId="17" xfId="6" applyNumberFormat="1" applyFont="1" applyFill="1" applyBorder="1"/>
    <xf numFmtId="43" fontId="14" fillId="0" borderId="8" xfId="6" applyFont="1" applyFill="1" applyBorder="1"/>
    <xf numFmtId="43" fontId="14" fillId="0" borderId="4" xfId="6" applyFont="1" applyFill="1" applyBorder="1" applyAlignment="1">
      <alignment horizontal="center" vertical="center" wrapText="1"/>
    </xf>
    <xf numFmtId="43" fontId="14" fillId="0" borderId="4" xfId="6" applyFont="1" applyFill="1" applyBorder="1"/>
    <xf numFmtId="43" fontId="14" fillId="0" borderId="9" xfId="6" applyFont="1" applyFill="1" applyBorder="1"/>
    <xf numFmtId="167" fontId="14" fillId="0" borderId="16" xfId="6" applyNumberFormat="1" applyFont="1" applyFill="1" applyBorder="1"/>
    <xf numFmtId="0" fontId="20" fillId="0" borderId="18" xfId="0" applyNumberFormat="1" applyFont="1" applyFill="1" applyBorder="1"/>
    <xf numFmtId="167" fontId="20" fillId="0" borderId="18" xfId="6" applyNumberFormat="1" applyFont="1" applyFill="1" applyBorder="1" applyAlignment="1">
      <alignment vertical="center"/>
    </xf>
    <xf numFmtId="167" fontId="21" fillId="0" borderId="19" xfId="6" applyNumberFormat="1" applyFont="1" applyFill="1" applyBorder="1" applyAlignment="1">
      <alignment horizontal="center"/>
    </xf>
    <xf numFmtId="167" fontId="20" fillId="0" borderId="19" xfId="6" applyNumberFormat="1" applyFont="1" applyFill="1" applyBorder="1" applyAlignment="1">
      <alignment horizontal="center"/>
    </xf>
    <xf numFmtId="167" fontId="20" fillId="0" borderId="21" xfId="6" applyNumberFormat="1" applyFont="1" applyFill="1" applyBorder="1" applyAlignment="1">
      <alignment horizontal="center"/>
    </xf>
    <xf numFmtId="43" fontId="20" fillId="0" borderId="23" xfId="6" applyFont="1" applyFill="1" applyBorder="1" applyAlignment="1">
      <alignment horizontal="center"/>
    </xf>
    <xf numFmtId="43" fontId="20" fillId="0" borderId="19" xfId="6" applyFont="1" applyFill="1" applyBorder="1" applyAlignment="1">
      <alignment horizontal="center"/>
    </xf>
    <xf numFmtId="43" fontId="20" fillId="0" borderId="20" xfId="6" applyFont="1" applyFill="1" applyBorder="1" applyAlignment="1">
      <alignment horizontal="center"/>
    </xf>
    <xf numFmtId="167" fontId="20" fillId="0" borderId="18" xfId="6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vertical="center"/>
    </xf>
    <xf numFmtId="4" fontId="21" fillId="0" borderId="29" xfId="0" applyNumberFormat="1" applyFont="1" applyFill="1" applyBorder="1" applyAlignment="1">
      <alignment horizontal="left" vertical="center" wrapText="1"/>
    </xf>
    <xf numFmtId="4" fontId="20" fillId="0" borderId="30" xfId="0" applyNumberFormat="1" applyFont="1" applyFill="1" applyBorder="1" applyAlignment="1">
      <alignment vertical="center"/>
    </xf>
    <xf numFmtId="167" fontId="21" fillId="0" borderId="29" xfId="6" applyNumberFormat="1" applyFont="1" applyFill="1" applyBorder="1" applyAlignment="1">
      <alignment vertical="center"/>
    </xf>
    <xf numFmtId="167" fontId="21" fillId="0" borderId="31" xfId="6" applyNumberFormat="1" applyFont="1" applyFill="1" applyBorder="1" applyAlignment="1">
      <alignment vertical="center"/>
    </xf>
    <xf numFmtId="167" fontId="20" fillId="0" borderId="31" xfId="6" applyNumberFormat="1" applyFont="1" applyFill="1" applyBorder="1" applyAlignment="1">
      <alignment vertical="center"/>
    </xf>
    <xf numFmtId="167" fontId="20" fillId="0" borderId="32" xfId="6" applyNumberFormat="1" applyFont="1" applyFill="1" applyBorder="1" applyAlignment="1">
      <alignment vertical="center"/>
    </xf>
    <xf numFmtId="167" fontId="21" fillId="0" borderId="33" xfId="6" applyNumberFormat="1" applyFont="1" applyFill="1" applyBorder="1" applyAlignment="1">
      <alignment vertical="center"/>
    </xf>
    <xf numFmtId="167" fontId="20" fillId="0" borderId="30" xfId="6" applyNumberFormat="1" applyFont="1" applyFill="1" applyBorder="1" applyAlignment="1">
      <alignment vertical="center"/>
    </xf>
    <xf numFmtId="4" fontId="20" fillId="0" borderId="31" xfId="0" applyNumberFormat="1" applyFont="1" applyFill="1" applyBorder="1" applyAlignment="1">
      <alignment vertical="center"/>
    </xf>
    <xf numFmtId="4" fontId="20" fillId="0" borderId="32" xfId="0" applyNumberFormat="1" applyFont="1" applyFill="1" applyBorder="1" applyAlignment="1">
      <alignment vertical="center"/>
    </xf>
    <xf numFmtId="4" fontId="20" fillId="0" borderId="34" xfId="0" applyNumberFormat="1" applyFont="1" applyFill="1" applyBorder="1" applyAlignment="1">
      <alignment vertical="center"/>
    </xf>
    <xf numFmtId="0" fontId="20" fillId="0" borderId="6" xfId="0" applyNumberFormat="1" applyFont="1" applyFill="1" applyBorder="1" applyAlignment="1">
      <alignment vertical="center"/>
    </xf>
    <xf numFmtId="4" fontId="20" fillId="0" borderId="6" xfId="0" applyNumberFormat="1" applyFont="1" applyFill="1" applyBorder="1" applyAlignment="1">
      <alignment horizontal="justify" vertical="center" wrapText="1"/>
    </xf>
    <xf numFmtId="167" fontId="20" fillId="0" borderId="25" xfId="6" applyNumberFormat="1" applyFont="1" applyFill="1" applyBorder="1" applyAlignment="1">
      <alignment vertical="center"/>
    </xf>
    <xf numFmtId="167" fontId="21" fillId="0" borderId="6" xfId="6" applyNumberFormat="1" applyFont="1" applyFill="1" applyBorder="1" applyAlignment="1">
      <alignment horizontal="center" vertical="center" wrapText="1"/>
    </xf>
    <xf numFmtId="167" fontId="20" fillId="0" borderId="26" xfId="6" applyNumberFormat="1" applyFont="1" applyFill="1" applyBorder="1" applyAlignment="1">
      <alignment vertical="center"/>
    </xf>
    <xf numFmtId="43" fontId="20" fillId="0" borderId="12" xfId="6" applyFont="1" applyFill="1" applyBorder="1" applyAlignment="1">
      <alignment vertical="center"/>
    </xf>
    <xf numFmtId="43" fontId="20" fillId="0" borderId="6" xfId="6" applyFont="1" applyFill="1" applyBorder="1" applyAlignment="1">
      <alignment horizontal="center" vertical="center" wrapText="1"/>
    </xf>
    <xf numFmtId="43" fontId="20" fillId="0" borderId="11" xfId="6" applyFont="1" applyFill="1" applyBorder="1" applyAlignment="1">
      <alignment vertical="center"/>
    </xf>
    <xf numFmtId="167" fontId="20" fillId="0" borderId="6" xfId="6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vertical="center"/>
    </xf>
    <xf numFmtId="4" fontId="18" fillId="0" borderId="6" xfId="1" applyNumberFormat="1" applyFont="1" applyFill="1" applyBorder="1" applyAlignment="1">
      <alignment vertical="center" wrapText="1"/>
    </xf>
    <xf numFmtId="4" fontId="18" fillId="0" borderId="6" xfId="1" applyNumberFormat="1" applyFont="1" applyFill="1" applyBorder="1" applyAlignment="1">
      <alignment horizontal="justify" vertical="center" wrapText="1"/>
    </xf>
    <xf numFmtId="167" fontId="18" fillId="0" borderId="6" xfId="6" applyNumberFormat="1" applyFont="1" applyFill="1" applyBorder="1" applyAlignment="1">
      <alignment horizontal="center" vertical="center" wrapText="1"/>
    </xf>
    <xf numFmtId="167" fontId="14" fillId="0" borderId="6" xfId="6" applyNumberFormat="1" applyFont="1" applyFill="1" applyBorder="1"/>
    <xf numFmtId="167" fontId="14" fillId="0" borderId="26" xfId="6" applyNumberFormat="1" applyFont="1" applyFill="1" applyBorder="1"/>
    <xf numFmtId="167" fontId="14" fillId="0" borderId="12" xfId="6" applyNumberFormat="1" applyFont="1" applyFill="1" applyBorder="1"/>
    <xf numFmtId="167" fontId="14" fillId="0" borderId="11" xfId="6" applyNumberFormat="1" applyFont="1" applyFill="1" applyBorder="1"/>
    <xf numFmtId="167" fontId="14" fillId="0" borderId="25" xfId="6" applyNumberFormat="1" applyFont="1" applyFill="1" applyBorder="1"/>
    <xf numFmtId="167" fontId="18" fillId="0" borderId="6" xfId="6" applyNumberFormat="1" applyFont="1" applyFill="1" applyBorder="1" applyAlignment="1">
      <alignment horizontal="right" vertical="center" wrapText="1"/>
    </xf>
    <xf numFmtId="167" fontId="14" fillId="0" borderId="25" xfId="6" applyNumberFormat="1" applyFont="1" applyFill="1" applyBorder="1" applyAlignment="1">
      <alignment vertical="center" wrapText="1"/>
    </xf>
    <xf numFmtId="167" fontId="14" fillId="0" borderId="6" xfId="6" applyNumberFormat="1" applyFont="1" applyFill="1" applyBorder="1" applyAlignment="1">
      <alignment vertical="center" wrapText="1"/>
    </xf>
    <xf numFmtId="167" fontId="14" fillId="0" borderId="26" xfId="6" applyNumberFormat="1" applyFont="1" applyFill="1" applyBorder="1" applyAlignment="1">
      <alignment vertical="center" wrapText="1"/>
    </xf>
    <xf numFmtId="167" fontId="14" fillId="0" borderId="12" xfId="6" applyNumberFormat="1" applyFont="1" applyFill="1" applyBorder="1" applyAlignment="1">
      <alignment vertical="center" wrapText="1"/>
    </xf>
    <xf numFmtId="167" fontId="14" fillId="0" borderId="11" xfId="6" applyNumberFormat="1" applyFont="1" applyFill="1" applyBorder="1" applyAlignment="1">
      <alignment vertical="center" wrapText="1"/>
    </xf>
    <xf numFmtId="4" fontId="14" fillId="0" borderId="26" xfId="0" applyNumberFormat="1" applyFont="1" applyFill="1" applyBorder="1" applyAlignment="1">
      <alignment vertical="center" wrapText="1"/>
    </xf>
    <xf numFmtId="4" fontId="14" fillId="0" borderId="12" xfId="0" applyNumberFormat="1" applyFont="1" applyFill="1" applyBorder="1" applyAlignment="1">
      <alignment vertical="center" wrapText="1"/>
    </xf>
    <xf numFmtId="4" fontId="0" fillId="2" borderId="18" xfId="0" applyNumberFormat="1" applyFont="1" applyFill="1" applyBorder="1"/>
    <xf numFmtId="4" fontId="25" fillId="2" borderId="19" xfId="0" applyNumberFormat="1" applyFont="1" applyFill="1" applyBorder="1" applyAlignment="1">
      <alignment horizontal="left" vertical="center" wrapText="1"/>
    </xf>
    <xf numFmtId="4" fontId="0" fillId="2" borderId="20" xfId="0" applyNumberFormat="1" applyFont="1" applyFill="1" applyBorder="1" applyAlignment="1">
      <alignment vertical="top"/>
    </xf>
    <xf numFmtId="4" fontId="12" fillId="2" borderId="22" xfId="0" applyNumberFormat="1" applyFont="1" applyFill="1" applyBorder="1"/>
    <xf numFmtId="167" fontId="25" fillId="2" borderId="18" xfId="6" applyNumberFormat="1" applyFont="1" applyFill="1" applyBorder="1"/>
    <xf numFmtId="167" fontId="25" fillId="2" borderId="19" xfId="6" applyNumberFormat="1" applyFont="1" applyFill="1" applyBorder="1"/>
    <xf numFmtId="167" fontId="12" fillId="2" borderId="19" xfId="0" applyNumberFormat="1" applyFont="1" applyFill="1" applyBorder="1"/>
    <xf numFmtId="167" fontId="12" fillId="2" borderId="21" xfId="0" applyNumberFormat="1" applyFont="1" applyFill="1" applyBorder="1"/>
    <xf numFmtId="167" fontId="25" fillId="2" borderId="23" xfId="6" applyNumberFormat="1" applyFont="1" applyFill="1" applyBorder="1"/>
    <xf numFmtId="167" fontId="12" fillId="2" borderId="20" xfId="0" applyNumberFormat="1" applyFont="1" applyFill="1" applyBorder="1"/>
    <xf numFmtId="4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top" wrapText="1"/>
    </xf>
    <xf numFmtId="43" fontId="18" fillId="0" borderId="1" xfId="2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4" fontId="10" fillId="2" borderId="27" xfId="0" applyNumberFormat="1" applyFont="1" applyFill="1" applyBorder="1" applyAlignment="1">
      <alignment horizontal="center"/>
    </xf>
    <xf numFmtId="4" fontId="10" fillId="2" borderId="28" xfId="0" applyNumberFormat="1" applyFont="1" applyFill="1" applyBorder="1" applyAlignment="1">
      <alignment horizontal="center"/>
    </xf>
    <xf numFmtId="4" fontId="10" fillId="2" borderId="22" xfId="0" applyNumberFormat="1" applyFont="1" applyFill="1" applyBorder="1" applyAlignment="1">
      <alignment horizontal="center"/>
    </xf>
    <xf numFmtId="4" fontId="14" fillId="0" borderId="32" xfId="0" applyNumberFormat="1" applyFont="1" applyFill="1" applyBorder="1" applyAlignment="1">
      <alignment horizontal="center" vertical="top" wrapText="1"/>
    </xf>
    <xf numFmtId="4" fontId="14" fillId="0" borderId="24" xfId="0" applyNumberFormat="1" applyFont="1" applyFill="1" applyBorder="1" applyAlignment="1">
      <alignment horizontal="center" vertical="top" wrapText="1"/>
    </xf>
    <xf numFmtId="4" fontId="14" fillId="0" borderId="15" xfId="0" applyNumberFormat="1" applyFont="1" applyFill="1" applyBorder="1" applyAlignment="1">
      <alignment horizontal="center" vertical="top" wrapText="1"/>
    </xf>
    <xf numFmtId="4" fontId="14" fillId="0" borderId="24" xfId="0" applyNumberFormat="1" applyFont="1" applyFill="1" applyBorder="1" applyAlignment="1">
      <alignment horizontal="center" vertical="center" wrapText="1"/>
    </xf>
    <xf numFmtId="4" fontId="14" fillId="0" borderId="32" xfId="0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" fontId="10" fillId="2" borderId="27" xfId="0" applyNumberFormat="1" applyFont="1" applyFill="1" applyBorder="1" applyAlignment="1">
      <alignment horizontal="center" vertical="center"/>
    </xf>
    <xf numFmtId="4" fontId="10" fillId="2" borderId="28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4" fontId="18" fillId="0" borderId="6" xfId="1" applyNumberFormat="1" applyFont="1" applyFill="1" applyBorder="1" applyAlignment="1">
      <alignment horizontal="center" vertical="center" wrapText="1"/>
    </xf>
    <xf numFmtId="4" fontId="14" fillId="0" borderId="3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</cellXfs>
  <cellStyles count="35">
    <cellStyle name="Excel Built-in Normal" xfId="34"/>
    <cellStyle name="Обычный" xfId="0" builtinId="0"/>
    <cellStyle name="Обычный 2" xfId="1"/>
    <cellStyle name="Обычный 2 2" xfId="8"/>
    <cellStyle name="Обычный 2 2 2" xfId="26"/>
    <cellStyle name="Обычный 2 3" xfId="14"/>
    <cellStyle name="Обычный 2 3 2" xfId="29"/>
    <cellStyle name="Обычный 2 4" xfId="19"/>
    <cellStyle name="Обычный 2 5" xfId="32"/>
    <cellStyle name="Обычный 3" xfId="3"/>
    <cellStyle name="Обычный 3 2" xfId="9"/>
    <cellStyle name="Обычный 3 2 2" xfId="27"/>
    <cellStyle name="Обычный 3 3" xfId="15"/>
    <cellStyle name="Обычный 3 3 2" xfId="30"/>
    <cellStyle name="Обычный 3 4" xfId="21"/>
    <cellStyle name="Обычный 4" xfId="4"/>
    <cellStyle name="Обычный 4 2" xfId="10"/>
    <cellStyle name="Обычный 4 2 2" xfId="28"/>
    <cellStyle name="Обычный 4 3" xfId="16"/>
    <cellStyle name="Обычный 4 3 2" xfId="31"/>
    <cellStyle name="Обычный 4 4" xfId="22"/>
    <cellStyle name="Обычный 5" xfId="18"/>
    <cellStyle name="Обычный 6" xfId="17"/>
    <cellStyle name="Процентный" xfId="7" builtinId="5"/>
    <cellStyle name="Процентный 2" xfId="25"/>
    <cellStyle name="Финансовый" xfId="6" builtinId="3"/>
    <cellStyle name="Финансовый 2" xfId="2"/>
    <cellStyle name="Финансовый 2 2" xfId="12"/>
    <cellStyle name="Финансовый 2 3" xfId="20"/>
    <cellStyle name="Финансовый 2 4" xfId="33"/>
    <cellStyle name="Финансовый 3" xfId="5"/>
    <cellStyle name="Финансовый 3 2" xfId="13"/>
    <cellStyle name="Финансовый 3 3" xfId="23"/>
    <cellStyle name="Финансовый 4" xfId="11"/>
    <cellStyle name="Финансовый 5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4"/>
  <sheetViews>
    <sheetView tabSelected="1" view="pageBreakPreview" zoomScale="90" zoomScaleNormal="90" zoomScaleSheetLayoutView="90" workbookViewId="0">
      <pane ySplit="8" topLeftCell="A74" activePane="bottomLeft" state="frozen"/>
      <selection pane="bottomLeft" activeCell="A153" sqref="A153:P153"/>
    </sheetView>
  </sheetViews>
  <sheetFormatPr defaultColWidth="9.140625" defaultRowHeight="15"/>
  <cols>
    <col min="1" max="1" width="6.42578125" style="1" customWidth="1"/>
    <col min="2" max="2" width="31.42578125" style="1" customWidth="1"/>
    <col min="3" max="3" width="15.140625" style="6" customWidth="1"/>
    <col min="4" max="4" width="17" style="11" customWidth="1"/>
    <col min="5" max="5" width="16" style="16" customWidth="1"/>
    <col min="6" max="6" width="5.5703125" style="1" customWidth="1"/>
    <col min="7" max="7" width="5.85546875" style="1" customWidth="1"/>
    <col min="8" max="8" width="16.5703125" style="1" customWidth="1"/>
    <col min="9" max="9" width="16.28515625" style="1" customWidth="1"/>
    <col min="10" max="10" width="4.85546875" style="1" customWidth="1"/>
    <col min="11" max="11" width="5" style="1" customWidth="1"/>
    <col min="12" max="12" width="15" style="1" customWidth="1"/>
    <col min="13" max="13" width="16" style="1" customWidth="1"/>
    <col min="14" max="14" width="4.7109375" style="1" customWidth="1"/>
    <col min="15" max="15" width="6.28515625" style="1" customWidth="1"/>
    <col min="16" max="16" width="14.28515625" style="1" customWidth="1"/>
    <col min="17" max="17" width="9.140625" style="1" customWidth="1"/>
    <col min="18" max="16384" width="9.140625" style="1"/>
  </cols>
  <sheetData>
    <row r="1" spans="1:17">
      <c r="M1" s="9" t="s">
        <v>287</v>
      </c>
    </row>
    <row r="2" spans="1:17" ht="18.75">
      <c r="A2" s="282" t="s">
        <v>285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7" ht="18.75">
      <c r="A3" s="282" t="s">
        <v>286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7" ht="18.75">
      <c r="A4" s="2"/>
      <c r="B4" s="2"/>
      <c r="C4" s="3"/>
      <c r="D4" s="10"/>
      <c r="E4" s="13"/>
      <c r="F4" s="2"/>
      <c r="G4" s="2"/>
      <c r="H4" s="2"/>
      <c r="I4" s="2"/>
      <c r="J4" s="2"/>
      <c r="K4" s="2"/>
      <c r="L4" s="2"/>
      <c r="M4" s="2"/>
      <c r="N4" s="2"/>
      <c r="O4" s="271"/>
      <c r="P4" s="271"/>
    </row>
    <row r="5" spans="1:17" s="4" customFormat="1" ht="42" customHeight="1">
      <c r="A5" s="286" t="s">
        <v>0</v>
      </c>
      <c r="B5" s="286" t="s">
        <v>1</v>
      </c>
      <c r="C5" s="286" t="s">
        <v>2</v>
      </c>
      <c r="D5" s="291" t="s">
        <v>276</v>
      </c>
      <c r="E5" s="292"/>
      <c r="F5" s="292"/>
      <c r="G5" s="293"/>
      <c r="H5" s="291" t="s">
        <v>277</v>
      </c>
      <c r="I5" s="292"/>
      <c r="J5" s="292"/>
      <c r="K5" s="293"/>
      <c r="L5" s="291" t="s">
        <v>3</v>
      </c>
      <c r="M5" s="292"/>
      <c r="N5" s="292"/>
      <c r="O5" s="293"/>
      <c r="P5" s="286" t="s">
        <v>4</v>
      </c>
    </row>
    <row r="6" spans="1:17" s="4" customFormat="1" ht="42" customHeight="1">
      <c r="A6" s="287"/>
      <c r="B6" s="287"/>
      <c r="C6" s="287"/>
      <c r="D6" s="50" t="s">
        <v>5</v>
      </c>
      <c r="E6" s="14" t="s">
        <v>6</v>
      </c>
      <c r="F6" s="50" t="s">
        <v>7</v>
      </c>
      <c r="G6" s="50" t="s">
        <v>8</v>
      </c>
      <c r="H6" s="50" t="s">
        <v>5</v>
      </c>
      <c r="I6" s="50" t="s">
        <v>6</v>
      </c>
      <c r="J6" s="50" t="s">
        <v>7</v>
      </c>
      <c r="K6" s="50" t="s">
        <v>8</v>
      </c>
      <c r="L6" s="50" t="s">
        <v>5</v>
      </c>
      <c r="M6" s="50" t="s">
        <v>6</v>
      </c>
      <c r="N6" s="50" t="s">
        <v>7</v>
      </c>
      <c r="O6" s="50" t="s">
        <v>8</v>
      </c>
      <c r="P6" s="287"/>
    </row>
    <row r="7" spans="1:17" s="4" customFormat="1" ht="14.25" customHeight="1" thickBot="1">
      <c r="A7" s="50">
        <v>1</v>
      </c>
      <c r="B7" s="50">
        <v>2</v>
      </c>
      <c r="C7" s="49">
        <v>3</v>
      </c>
      <c r="D7" s="50">
        <v>4</v>
      </c>
      <c r="E7" s="14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</row>
    <row r="8" spans="1:17" ht="19.5" customHeight="1" thickBot="1">
      <c r="A8" s="288" t="s">
        <v>9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90"/>
    </row>
    <row r="9" spans="1:17" s="5" customFormat="1" ht="38.25" customHeight="1">
      <c r="A9" s="241" t="s">
        <v>22</v>
      </c>
      <c r="B9" s="242" t="s">
        <v>30</v>
      </c>
      <c r="C9" s="296" t="s">
        <v>21</v>
      </c>
      <c r="D9" s="250"/>
      <c r="E9" s="243">
        <v>268913.5</v>
      </c>
      <c r="F9" s="251"/>
      <c r="G9" s="252"/>
      <c r="H9" s="253"/>
      <c r="I9" s="243">
        <v>133355.04399999999</v>
      </c>
      <c r="J9" s="251"/>
      <c r="K9" s="254"/>
      <c r="L9" s="250"/>
      <c r="M9" s="249">
        <v>133289.533</v>
      </c>
      <c r="N9" s="251"/>
      <c r="O9" s="255"/>
      <c r="P9" s="256"/>
      <c r="Q9" s="121">
        <f>M9/E9</f>
        <v>0.49565950761118349</v>
      </c>
    </row>
    <row r="10" spans="1:17" s="5" customFormat="1" ht="38.25">
      <c r="A10" s="17" t="s">
        <v>23</v>
      </c>
      <c r="B10" s="18" t="s">
        <v>31</v>
      </c>
      <c r="C10" s="297"/>
      <c r="D10" s="77"/>
      <c r="E10" s="74">
        <v>99568.7</v>
      </c>
      <c r="F10" s="75"/>
      <c r="G10" s="78"/>
      <c r="H10" s="73"/>
      <c r="I10" s="74">
        <v>39683.833310000002</v>
      </c>
      <c r="J10" s="75"/>
      <c r="K10" s="76"/>
      <c r="L10" s="77"/>
      <c r="M10" s="79">
        <v>39633.557999999997</v>
      </c>
      <c r="N10" s="75"/>
      <c r="O10" s="54"/>
      <c r="P10" s="52"/>
      <c r="Q10" s="121">
        <f t="shared" ref="Q10:Q73" si="0">M10/E10</f>
        <v>0.39805237991457154</v>
      </c>
    </row>
    <row r="11" spans="1:17" s="5" customFormat="1" ht="38.25">
      <c r="A11" s="20" t="s">
        <v>24</v>
      </c>
      <c r="B11" s="21" t="s">
        <v>32</v>
      </c>
      <c r="C11" s="297"/>
      <c r="D11" s="80"/>
      <c r="E11" s="81">
        <f>E12+E13</f>
        <v>63900</v>
      </c>
      <c r="F11" s="82"/>
      <c r="G11" s="83"/>
      <c r="H11" s="84"/>
      <c r="I11" s="81">
        <f>I12+I13</f>
        <v>19893.217999999997</v>
      </c>
      <c r="J11" s="82"/>
      <c r="K11" s="85"/>
      <c r="L11" s="80"/>
      <c r="M11" s="81">
        <f>M12+M13</f>
        <v>19499.645</v>
      </c>
      <c r="N11" s="86"/>
      <c r="O11" s="55"/>
      <c r="P11" s="53"/>
      <c r="Q11" s="121">
        <f t="shared" si="0"/>
        <v>0.30515876369327072</v>
      </c>
    </row>
    <row r="12" spans="1:17" s="5" customFormat="1" ht="38.25">
      <c r="A12" s="17" t="s">
        <v>82</v>
      </c>
      <c r="B12" s="18" t="s">
        <v>33</v>
      </c>
      <c r="C12" s="297"/>
      <c r="D12" s="77"/>
      <c r="E12" s="74">
        <v>3100</v>
      </c>
      <c r="F12" s="75"/>
      <c r="G12" s="78"/>
      <c r="H12" s="73"/>
      <c r="I12" s="74">
        <v>129.91999999999999</v>
      </c>
      <c r="J12" s="75"/>
      <c r="K12" s="76"/>
      <c r="L12" s="77"/>
      <c r="M12" s="79">
        <v>63.945</v>
      </c>
      <c r="N12" s="75"/>
      <c r="O12" s="54"/>
      <c r="P12" s="52"/>
      <c r="Q12" s="121">
        <f t="shared" si="0"/>
        <v>2.0627419354838712E-2</v>
      </c>
    </row>
    <row r="13" spans="1:17" s="5" customFormat="1" ht="165.75">
      <c r="A13" s="17" t="s">
        <v>83</v>
      </c>
      <c r="B13" s="18" t="s">
        <v>135</v>
      </c>
      <c r="C13" s="297"/>
      <c r="D13" s="77"/>
      <c r="E13" s="74">
        <v>60800</v>
      </c>
      <c r="F13" s="75"/>
      <c r="G13" s="78"/>
      <c r="H13" s="73"/>
      <c r="I13" s="74">
        <v>19763.297999999999</v>
      </c>
      <c r="J13" s="75"/>
      <c r="K13" s="76"/>
      <c r="L13" s="77"/>
      <c r="M13" s="79">
        <v>19435.7</v>
      </c>
      <c r="N13" s="75"/>
      <c r="O13" s="54"/>
      <c r="P13" s="52"/>
      <c r="Q13" s="121">
        <f t="shared" si="0"/>
        <v>0.31966611842105264</v>
      </c>
    </row>
    <row r="14" spans="1:17" s="5" customFormat="1" ht="63.75">
      <c r="A14" s="17" t="s">
        <v>25</v>
      </c>
      <c r="B14" s="18" t="s">
        <v>136</v>
      </c>
      <c r="C14" s="297"/>
      <c r="D14" s="77"/>
      <c r="E14" s="74">
        <v>12831</v>
      </c>
      <c r="F14" s="75"/>
      <c r="G14" s="78"/>
      <c r="H14" s="73"/>
      <c r="I14" s="74">
        <v>2031</v>
      </c>
      <c r="J14" s="75"/>
      <c r="K14" s="76"/>
      <c r="L14" s="77"/>
      <c r="M14" s="79">
        <v>2025.79</v>
      </c>
      <c r="N14" s="75"/>
      <c r="O14" s="54"/>
      <c r="P14" s="52"/>
      <c r="Q14" s="121">
        <f t="shared" si="0"/>
        <v>0.15788247213779127</v>
      </c>
    </row>
    <row r="15" spans="1:17" s="5" customFormat="1" ht="38.25" customHeight="1">
      <c r="A15" s="20" t="s">
        <v>26</v>
      </c>
      <c r="B15" s="21" t="s">
        <v>27</v>
      </c>
      <c r="C15" s="297"/>
      <c r="D15" s="81">
        <f>D16+D17+D18+D19+D20+D21+D22+D23+D24+D25+D26+D27+D28+D29+D30+D31+D33+D34+D35+D36+D37+D38+D39+D40+D41+D42+D43+D44+D45+D46+D47+D48+D49+D50+D51+D52+D53+D54+D55+D32</f>
        <v>1131298.7</v>
      </c>
      <c r="E15" s="81">
        <f>E16+E17+E18+E19+E20+E21+E22+E23+E24+E25+E26+E27+E28+E29+E30+E31+E33+E34+E35+E36+E37+E38+E39+E40+E41+E42+E43+E44+E45+E46+E47+E48+E49+E50+E51+E52+E53+E54+E55+E32</f>
        <v>3021159.6999999993</v>
      </c>
      <c r="F15" s="86"/>
      <c r="G15" s="87"/>
      <c r="H15" s="81">
        <f t="shared" ref="H15:I15" si="1">H16+H17+H18+H19+H20+H21+H22+H23+H24+H25+H26+H27+H28+H29+H30+H31+H33+H34+H35+H36+H37+H38+H39+H40+H41+H42+H43+H44+H45+H46+H47+H48+H49+H50+H51+H52+H53+H54+H55+H32</f>
        <v>290413.63699999999</v>
      </c>
      <c r="I15" s="81">
        <f t="shared" si="1"/>
        <v>1036200.3310700001</v>
      </c>
      <c r="J15" s="86"/>
      <c r="K15" s="87"/>
      <c r="L15" s="122">
        <f t="shared" ref="L15:M15" si="2">L16+L17+L18+L19+L20+L21+L22+L23+L24+L25+L26+L27+L28+L29+L30+L31+L33+L34+L35+L36+L37+L38+L39+L40+L41+L42+L43+L44+L45+L46+L47+L48+L49+L50+L51+L52+L53+L54+L55+L32</f>
        <v>290218.70585000003</v>
      </c>
      <c r="M15" s="81">
        <f t="shared" si="2"/>
        <v>1035683.9494000003</v>
      </c>
      <c r="N15" s="75"/>
      <c r="O15" s="54"/>
      <c r="P15" s="52"/>
      <c r="Q15" s="121">
        <f t="shared" si="0"/>
        <v>0.342810063764587</v>
      </c>
    </row>
    <row r="16" spans="1:17" s="5" customFormat="1" ht="25.5">
      <c r="A16" s="17" t="s">
        <v>84</v>
      </c>
      <c r="B16" s="18" t="s">
        <v>34</v>
      </c>
      <c r="C16" s="297"/>
      <c r="D16" s="88"/>
      <c r="E16" s="74">
        <v>1204027.2</v>
      </c>
      <c r="F16" s="89"/>
      <c r="G16" s="90"/>
      <c r="H16" s="91"/>
      <c r="I16" s="74">
        <v>422526.88760000002</v>
      </c>
      <c r="J16" s="89"/>
      <c r="K16" s="92"/>
      <c r="L16" s="93"/>
      <c r="M16" s="79">
        <v>422494.19978999998</v>
      </c>
      <c r="N16" s="89"/>
      <c r="O16" s="57"/>
      <c r="P16" s="36"/>
      <c r="Q16" s="121">
        <f t="shared" si="0"/>
        <v>0.35090087648352131</v>
      </c>
    </row>
    <row r="17" spans="1:17" s="5" customFormat="1" ht="25.5">
      <c r="A17" s="17" t="s">
        <v>85</v>
      </c>
      <c r="B17" s="18" t="s">
        <v>35</v>
      </c>
      <c r="C17" s="297"/>
      <c r="D17" s="88"/>
      <c r="E17" s="74">
        <v>2651.3</v>
      </c>
      <c r="F17" s="89"/>
      <c r="G17" s="90"/>
      <c r="H17" s="91"/>
      <c r="I17" s="74">
        <v>755.42499999999995</v>
      </c>
      <c r="J17" s="89"/>
      <c r="K17" s="92"/>
      <c r="L17" s="93"/>
      <c r="M17" s="79">
        <v>749.12400000000002</v>
      </c>
      <c r="N17" s="89"/>
      <c r="O17" s="57"/>
      <c r="P17" s="36"/>
      <c r="Q17" s="121">
        <f t="shared" si="0"/>
        <v>0.28254969260362839</v>
      </c>
    </row>
    <row r="18" spans="1:17" s="5" customFormat="1" ht="51">
      <c r="A18" s="17" t="s">
        <v>86</v>
      </c>
      <c r="B18" s="18" t="s">
        <v>36</v>
      </c>
      <c r="C18" s="297"/>
      <c r="D18" s="88"/>
      <c r="E18" s="74">
        <v>25663.599999999999</v>
      </c>
      <c r="F18" s="89"/>
      <c r="G18" s="90"/>
      <c r="H18" s="91"/>
      <c r="I18" s="74">
        <v>8983.1149999999998</v>
      </c>
      <c r="J18" s="89"/>
      <c r="K18" s="92"/>
      <c r="L18" s="93"/>
      <c r="M18" s="79">
        <v>8975.7649999999994</v>
      </c>
      <c r="N18" s="89"/>
      <c r="O18" s="57"/>
      <c r="P18" s="36"/>
      <c r="Q18" s="121">
        <f t="shared" si="0"/>
        <v>0.34974691781355693</v>
      </c>
    </row>
    <row r="19" spans="1:17" s="5" customFormat="1" ht="38.25">
      <c r="A19" s="17" t="s">
        <v>87</v>
      </c>
      <c r="B19" s="18" t="s">
        <v>137</v>
      </c>
      <c r="C19" s="297"/>
      <c r="D19" s="88"/>
      <c r="E19" s="74">
        <v>1219542.6000000001</v>
      </c>
      <c r="F19" s="89"/>
      <c r="G19" s="90"/>
      <c r="H19" s="91"/>
      <c r="I19" s="74">
        <v>433363.23100000003</v>
      </c>
      <c r="J19" s="89"/>
      <c r="K19" s="92"/>
      <c r="L19" s="93"/>
      <c r="M19" s="79">
        <v>433322.56599999999</v>
      </c>
      <c r="N19" s="89"/>
      <c r="O19" s="57"/>
      <c r="P19" s="36"/>
      <c r="Q19" s="121">
        <f t="shared" si="0"/>
        <v>0.35531564539032912</v>
      </c>
    </row>
    <row r="20" spans="1:17" s="5" customFormat="1" ht="102" customHeight="1">
      <c r="A20" s="17" t="s">
        <v>88</v>
      </c>
      <c r="B20" s="18" t="s">
        <v>37</v>
      </c>
      <c r="C20" s="279" t="s">
        <v>21</v>
      </c>
      <c r="D20" s="88"/>
      <c r="E20" s="74">
        <v>14950.5</v>
      </c>
      <c r="F20" s="89"/>
      <c r="G20" s="90"/>
      <c r="H20" s="91"/>
      <c r="I20" s="74">
        <v>6390.5540000000001</v>
      </c>
      <c r="J20" s="89"/>
      <c r="K20" s="92"/>
      <c r="L20" s="93"/>
      <c r="M20" s="79">
        <v>6390.5540000000001</v>
      </c>
      <c r="N20" s="89"/>
      <c r="O20" s="57"/>
      <c r="P20" s="36"/>
      <c r="Q20" s="121">
        <f t="shared" si="0"/>
        <v>0.4274475101167185</v>
      </c>
    </row>
    <row r="21" spans="1:17" s="5" customFormat="1" ht="51">
      <c r="A21" s="17" t="s">
        <v>89</v>
      </c>
      <c r="B21" s="18" t="s">
        <v>38</v>
      </c>
      <c r="C21" s="279"/>
      <c r="D21" s="88"/>
      <c r="E21" s="74">
        <v>104484.3</v>
      </c>
      <c r="F21" s="89"/>
      <c r="G21" s="90"/>
      <c r="H21" s="91"/>
      <c r="I21" s="74">
        <v>32709.493770000001</v>
      </c>
      <c r="J21" s="89"/>
      <c r="K21" s="92"/>
      <c r="L21" s="93"/>
      <c r="M21" s="79">
        <v>32709.483769999999</v>
      </c>
      <c r="N21" s="89"/>
      <c r="O21" s="57"/>
      <c r="P21" s="36"/>
      <c r="Q21" s="121">
        <f t="shared" si="0"/>
        <v>0.31305644742798677</v>
      </c>
    </row>
    <row r="22" spans="1:17" s="5" customFormat="1" ht="38.25">
      <c r="A22" s="17" t="s">
        <v>90</v>
      </c>
      <c r="B22" s="18" t="s">
        <v>39</v>
      </c>
      <c r="C22" s="279"/>
      <c r="D22" s="88"/>
      <c r="E22" s="74">
        <v>6910.4</v>
      </c>
      <c r="F22" s="89"/>
      <c r="G22" s="90"/>
      <c r="H22" s="91"/>
      <c r="I22" s="74">
        <v>2117</v>
      </c>
      <c r="J22" s="89"/>
      <c r="K22" s="92"/>
      <c r="L22" s="93"/>
      <c r="M22" s="79">
        <v>2093.3829999999998</v>
      </c>
      <c r="N22" s="89"/>
      <c r="O22" s="57"/>
      <c r="P22" s="36"/>
      <c r="Q22" s="121">
        <f t="shared" si="0"/>
        <v>0.30293224704792776</v>
      </c>
    </row>
    <row r="23" spans="1:17" s="5" customFormat="1" ht="255">
      <c r="A23" s="17" t="s">
        <v>91</v>
      </c>
      <c r="B23" s="18" t="s">
        <v>40</v>
      </c>
      <c r="C23" s="279"/>
      <c r="D23" s="88"/>
      <c r="E23" s="74">
        <v>294.10000000000002</v>
      </c>
      <c r="F23" s="89"/>
      <c r="G23" s="90"/>
      <c r="H23" s="91"/>
      <c r="I23" s="74">
        <v>0</v>
      </c>
      <c r="J23" s="89"/>
      <c r="K23" s="92"/>
      <c r="L23" s="93"/>
      <c r="M23" s="79">
        <v>0</v>
      </c>
      <c r="N23" s="89"/>
      <c r="O23" s="57"/>
      <c r="P23" s="36"/>
      <c r="Q23" s="121">
        <f t="shared" si="0"/>
        <v>0</v>
      </c>
    </row>
    <row r="24" spans="1:17" s="5" customFormat="1" ht="89.25" customHeight="1">
      <c r="A24" s="17" t="s">
        <v>92</v>
      </c>
      <c r="B24" s="18" t="s">
        <v>41</v>
      </c>
      <c r="C24" s="279"/>
      <c r="D24" s="88"/>
      <c r="E24" s="74">
        <v>238292.1</v>
      </c>
      <c r="F24" s="89"/>
      <c r="G24" s="90"/>
      <c r="H24" s="91"/>
      <c r="I24" s="74">
        <v>97829.923999999999</v>
      </c>
      <c r="J24" s="89"/>
      <c r="K24" s="92"/>
      <c r="L24" s="93"/>
      <c r="M24" s="79">
        <v>97814.274999999994</v>
      </c>
      <c r="N24" s="89"/>
      <c r="O24" s="57"/>
      <c r="P24" s="36"/>
      <c r="Q24" s="121">
        <f t="shared" si="0"/>
        <v>0.41048056146217182</v>
      </c>
    </row>
    <row r="25" spans="1:17" s="5" customFormat="1" ht="51">
      <c r="A25" s="17" t="s">
        <v>93</v>
      </c>
      <c r="B25" s="18" t="s">
        <v>42</v>
      </c>
      <c r="C25" s="279"/>
      <c r="D25" s="88"/>
      <c r="E25" s="74">
        <v>4173.3999999999996</v>
      </c>
      <c r="F25" s="89"/>
      <c r="G25" s="90"/>
      <c r="H25" s="91"/>
      <c r="I25" s="74">
        <v>2.7</v>
      </c>
      <c r="J25" s="89"/>
      <c r="K25" s="92"/>
      <c r="L25" s="93"/>
      <c r="M25" s="79">
        <v>2.6339999999999999</v>
      </c>
      <c r="N25" s="89"/>
      <c r="O25" s="57"/>
      <c r="P25" s="36"/>
      <c r="Q25" s="121">
        <f t="shared" si="0"/>
        <v>6.3114007763454265E-4</v>
      </c>
    </row>
    <row r="26" spans="1:17" s="5" customFormat="1" ht="63.75">
      <c r="A26" s="17" t="s">
        <v>94</v>
      </c>
      <c r="B26" s="18" t="s">
        <v>43</v>
      </c>
      <c r="C26" s="279"/>
      <c r="D26" s="88"/>
      <c r="E26" s="74">
        <v>140</v>
      </c>
      <c r="F26" s="89"/>
      <c r="G26" s="90"/>
      <c r="H26" s="91"/>
      <c r="I26" s="74">
        <v>0</v>
      </c>
      <c r="J26" s="89"/>
      <c r="K26" s="92"/>
      <c r="L26" s="93"/>
      <c r="M26" s="79">
        <v>0</v>
      </c>
      <c r="N26" s="89"/>
      <c r="O26" s="57"/>
      <c r="P26" s="36"/>
      <c r="Q26" s="121">
        <f t="shared" si="0"/>
        <v>0</v>
      </c>
    </row>
    <row r="27" spans="1:17" s="5" customFormat="1" ht="51">
      <c r="A27" s="17" t="s">
        <v>95</v>
      </c>
      <c r="B27" s="18" t="s">
        <v>44</v>
      </c>
      <c r="C27" s="279"/>
      <c r="D27" s="88"/>
      <c r="E27" s="74">
        <v>448.3</v>
      </c>
      <c r="F27" s="89"/>
      <c r="G27" s="90"/>
      <c r="H27" s="91"/>
      <c r="I27" s="74">
        <v>151.96600000000001</v>
      </c>
      <c r="J27" s="89"/>
      <c r="K27" s="92"/>
      <c r="L27" s="93"/>
      <c r="M27" s="79">
        <v>150.82400000000001</v>
      </c>
      <c r="N27" s="89"/>
      <c r="O27" s="57"/>
      <c r="P27" s="36"/>
      <c r="Q27" s="121">
        <f t="shared" si="0"/>
        <v>0.33643542270800803</v>
      </c>
    </row>
    <row r="28" spans="1:17" s="5" customFormat="1" ht="229.5">
      <c r="A28" s="17" t="s">
        <v>96</v>
      </c>
      <c r="B28" s="18" t="s">
        <v>138</v>
      </c>
      <c r="C28" s="279" t="s">
        <v>274</v>
      </c>
      <c r="D28" s="88"/>
      <c r="E28" s="74">
        <v>2110.1</v>
      </c>
      <c r="F28" s="89"/>
      <c r="G28" s="90"/>
      <c r="H28" s="91"/>
      <c r="I28" s="74">
        <v>793.33699999999999</v>
      </c>
      <c r="J28" s="89"/>
      <c r="K28" s="92"/>
      <c r="L28" s="93"/>
      <c r="M28" s="79">
        <v>792.49099999999999</v>
      </c>
      <c r="N28" s="89"/>
      <c r="O28" s="57"/>
      <c r="P28" s="36"/>
      <c r="Q28" s="121">
        <f t="shared" si="0"/>
        <v>0.37557035211601347</v>
      </c>
    </row>
    <row r="29" spans="1:17" s="5" customFormat="1" ht="63.75">
      <c r="A29" s="17" t="s">
        <v>97</v>
      </c>
      <c r="B29" s="18" t="s">
        <v>45</v>
      </c>
      <c r="C29" s="279"/>
      <c r="D29" s="88"/>
      <c r="E29" s="74">
        <v>972.3</v>
      </c>
      <c r="F29" s="89"/>
      <c r="G29" s="90"/>
      <c r="H29" s="91"/>
      <c r="I29" s="74">
        <v>0</v>
      </c>
      <c r="J29" s="89"/>
      <c r="K29" s="92"/>
      <c r="L29" s="93"/>
      <c r="M29" s="79">
        <v>0</v>
      </c>
      <c r="N29" s="89"/>
      <c r="O29" s="57"/>
      <c r="P29" s="36"/>
      <c r="Q29" s="121">
        <f t="shared" si="0"/>
        <v>0</v>
      </c>
    </row>
    <row r="30" spans="1:17" s="5" customFormat="1" ht="51">
      <c r="A30" s="17" t="s">
        <v>98</v>
      </c>
      <c r="B30" s="18" t="s">
        <v>46</v>
      </c>
      <c r="C30" s="279"/>
      <c r="D30" s="88"/>
      <c r="E30" s="74">
        <v>2019.3</v>
      </c>
      <c r="F30" s="89"/>
      <c r="G30" s="90"/>
      <c r="H30" s="91"/>
      <c r="I30" s="74">
        <v>574.45000000000005</v>
      </c>
      <c r="J30" s="89"/>
      <c r="K30" s="92"/>
      <c r="L30" s="93"/>
      <c r="M30" s="79">
        <v>563.78599999999994</v>
      </c>
      <c r="N30" s="89"/>
      <c r="O30" s="57"/>
      <c r="P30" s="36"/>
      <c r="Q30" s="121">
        <f t="shared" si="0"/>
        <v>0.27919873223394243</v>
      </c>
    </row>
    <row r="31" spans="1:17" s="5" customFormat="1" ht="76.5">
      <c r="A31" s="294" t="s">
        <v>99</v>
      </c>
      <c r="B31" s="294" t="s">
        <v>12</v>
      </c>
      <c r="C31" s="23" t="s">
        <v>282</v>
      </c>
      <c r="D31" s="88"/>
      <c r="E31" s="74">
        <v>10149.1</v>
      </c>
      <c r="F31" s="89"/>
      <c r="G31" s="90"/>
      <c r="H31" s="91"/>
      <c r="I31" s="74">
        <v>309.5</v>
      </c>
      <c r="J31" s="89"/>
      <c r="K31" s="92"/>
      <c r="L31" s="93"/>
      <c r="M31" s="79">
        <v>209.5</v>
      </c>
      <c r="N31" s="89"/>
      <c r="O31" s="57"/>
      <c r="P31" s="36"/>
      <c r="Q31" s="121">
        <f t="shared" si="0"/>
        <v>2.0642224433693627E-2</v>
      </c>
    </row>
    <row r="32" spans="1:17" s="5" customFormat="1" ht="38.25">
      <c r="A32" s="295"/>
      <c r="B32" s="295"/>
      <c r="C32" s="23" t="s">
        <v>275</v>
      </c>
      <c r="D32" s="88"/>
      <c r="E32" s="74">
        <v>3680</v>
      </c>
      <c r="F32" s="89"/>
      <c r="G32" s="90"/>
      <c r="H32" s="91"/>
      <c r="I32" s="74">
        <v>94.5</v>
      </c>
      <c r="J32" s="89"/>
      <c r="K32" s="92"/>
      <c r="L32" s="93"/>
      <c r="M32" s="79">
        <v>0</v>
      </c>
      <c r="N32" s="89"/>
      <c r="O32" s="57"/>
      <c r="P32" s="36"/>
      <c r="Q32" s="121">
        <f t="shared" si="0"/>
        <v>0</v>
      </c>
    </row>
    <row r="33" spans="1:17" s="5" customFormat="1" ht="25.5" customHeight="1">
      <c r="A33" s="17" t="s">
        <v>100</v>
      </c>
      <c r="B33" s="18" t="s">
        <v>139</v>
      </c>
      <c r="C33" s="279" t="s">
        <v>274</v>
      </c>
      <c r="D33" s="88"/>
      <c r="E33" s="74">
        <v>967.2</v>
      </c>
      <c r="F33" s="89"/>
      <c r="G33" s="90"/>
      <c r="H33" s="91"/>
      <c r="I33" s="74">
        <v>241.8</v>
      </c>
      <c r="J33" s="89"/>
      <c r="K33" s="92"/>
      <c r="L33" s="93"/>
      <c r="M33" s="79">
        <v>241.8</v>
      </c>
      <c r="N33" s="89"/>
      <c r="O33" s="57"/>
      <c r="P33" s="36"/>
      <c r="Q33" s="121">
        <f t="shared" si="0"/>
        <v>0.25</v>
      </c>
    </row>
    <row r="34" spans="1:17" s="5" customFormat="1" ht="38.25">
      <c r="A34" s="17" t="s">
        <v>101</v>
      </c>
      <c r="B34" s="18" t="s">
        <v>47</v>
      </c>
      <c r="C34" s="279"/>
      <c r="D34" s="88"/>
      <c r="E34" s="74">
        <v>5.2</v>
      </c>
      <c r="F34" s="89"/>
      <c r="G34" s="90"/>
      <c r="H34" s="91"/>
      <c r="I34" s="74">
        <v>0</v>
      </c>
      <c r="J34" s="89"/>
      <c r="K34" s="92"/>
      <c r="L34" s="93"/>
      <c r="M34" s="79">
        <v>0</v>
      </c>
      <c r="N34" s="89"/>
      <c r="O34" s="57"/>
      <c r="P34" s="36"/>
      <c r="Q34" s="121">
        <f t="shared" si="0"/>
        <v>0</v>
      </c>
    </row>
    <row r="35" spans="1:17" s="5" customFormat="1" ht="38.25">
      <c r="A35" s="17" t="s">
        <v>102</v>
      </c>
      <c r="B35" s="18" t="s">
        <v>48</v>
      </c>
      <c r="C35" s="279"/>
      <c r="D35" s="88"/>
      <c r="E35" s="74">
        <v>18960.5</v>
      </c>
      <c r="F35" s="89"/>
      <c r="G35" s="90"/>
      <c r="H35" s="91"/>
      <c r="I35" s="74">
        <v>4375.5</v>
      </c>
      <c r="J35" s="89"/>
      <c r="K35" s="92"/>
      <c r="L35" s="93"/>
      <c r="M35" s="79">
        <v>4375.5</v>
      </c>
      <c r="N35" s="89"/>
      <c r="O35" s="57"/>
      <c r="P35" s="36"/>
      <c r="Q35" s="121">
        <f t="shared" si="0"/>
        <v>0.23076923076923078</v>
      </c>
    </row>
    <row r="36" spans="1:17" s="5" customFormat="1" ht="25.5">
      <c r="A36" s="17" t="s">
        <v>103</v>
      </c>
      <c r="B36" s="18" t="s">
        <v>49</v>
      </c>
      <c r="C36" s="279"/>
      <c r="D36" s="88"/>
      <c r="E36" s="74">
        <v>8093.6</v>
      </c>
      <c r="F36" s="89"/>
      <c r="G36" s="90"/>
      <c r="H36" s="91"/>
      <c r="I36" s="74">
        <v>3008.0367000000001</v>
      </c>
      <c r="J36" s="89"/>
      <c r="K36" s="92"/>
      <c r="L36" s="93"/>
      <c r="M36" s="79">
        <v>3002.6530699999998</v>
      </c>
      <c r="N36" s="89"/>
      <c r="O36" s="57"/>
      <c r="P36" s="36"/>
      <c r="Q36" s="121">
        <f t="shared" si="0"/>
        <v>0.37099103859839871</v>
      </c>
    </row>
    <row r="37" spans="1:17" s="5" customFormat="1" ht="38.25">
      <c r="A37" s="17" t="s">
        <v>104</v>
      </c>
      <c r="B37" s="18" t="s">
        <v>50</v>
      </c>
      <c r="C37" s="279"/>
      <c r="D37" s="88"/>
      <c r="E37" s="74">
        <v>19154.5</v>
      </c>
      <c r="F37" s="89"/>
      <c r="G37" s="90"/>
      <c r="H37" s="91"/>
      <c r="I37" s="74">
        <v>5894.7510000000002</v>
      </c>
      <c r="J37" s="89"/>
      <c r="K37" s="92"/>
      <c r="L37" s="93"/>
      <c r="M37" s="79">
        <v>5840.2669999999998</v>
      </c>
      <c r="N37" s="89"/>
      <c r="O37" s="57"/>
      <c r="P37" s="36"/>
      <c r="Q37" s="121">
        <f t="shared" si="0"/>
        <v>0.30490312981283768</v>
      </c>
    </row>
    <row r="38" spans="1:17" s="5" customFormat="1" ht="76.5">
      <c r="A38" s="17" t="s">
        <v>105</v>
      </c>
      <c r="B38" s="18" t="s">
        <v>51</v>
      </c>
      <c r="C38" s="279"/>
      <c r="D38" s="88"/>
      <c r="E38" s="74">
        <v>6605.3</v>
      </c>
      <c r="F38" s="89"/>
      <c r="G38" s="90"/>
      <c r="H38" s="91"/>
      <c r="I38" s="74">
        <v>1388.1220000000001</v>
      </c>
      <c r="J38" s="89"/>
      <c r="K38" s="92"/>
      <c r="L38" s="93"/>
      <c r="M38" s="79">
        <v>1383.202</v>
      </c>
      <c r="N38" s="89"/>
      <c r="O38" s="57"/>
      <c r="P38" s="36"/>
      <c r="Q38" s="121">
        <f t="shared" si="0"/>
        <v>0.209407899716894</v>
      </c>
    </row>
    <row r="39" spans="1:17" s="5" customFormat="1" ht="38.25">
      <c r="A39" s="17" t="s">
        <v>106</v>
      </c>
      <c r="B39" s="18" t="s">
        <v>52</v>
      </c>
      <c r="C39" s="279"/>
      <c r="D39" s="88"/>
      <c r="E39" s="74">
        <v>2061.3000000000002</v>
      </c>
      <c r="F39" s="89"/>
      <c r="G39" s="90"/>
      <c r="H39" s="91"/>
      <c r="I39" s="74">
        <v>735.13300000000004</v>
      </c>
      <c r="J39" s="89"/>
      <c r="K39" s="92"/>
      <c r="L39" s="93"/>
      <c r="M39" s="79">
        <v>730.83900000000006</v>
      </c>
      <c r="N39" s="89"/>
      <c r="O39" s="57"/>
      <c r="P39" s="36"/>
      <c r="Q39" s="121">
        <f t="shared" si="0"/>
        <v>0.35455246688982678</v>
      </c>
    </row>
    <row r="40" spans="1:17" s="5" customFormat="1" ht="76.5">
      <c r="A40" s="17" t="s">
        <v>107</v>
      </c>
      <c r="B40" s="18" t="s">
        <v>13</v>
      </c>
      <c r="C40" s="279" t="s">
        <v>274</v>
      </c>
      <c r="D40" s="88"/>
      <c r="E40" s="74">
        <v>34898.400000000001</v>
      </c>
      <c r="F40" s="89"/>
      <c r="G40" s="90"/>
      <c r="H40" s="91"/>
      <c r="I40" s="74">
        <v>6161.4</v>
      </c>
      <c r="J40" s="89"/>
      <c r="K40" s="92"/>
      <c r="L40" s="93"/>
      <c r="M40" s="79">
        <v>6161.4</v>
      </c>
      <c r="N40" s="89"/>
      <c r="O40" s="57"/>
      <c r="P40" s="36"/>
      <c r="Q40" s="121">
        <f t="shared" si="0"/>
        <v>0.17655250670517844</v>
      </c>
    </row>
    <row r="41" spans="1:17" s="5" customFormat="1" ht="51">
      <c r="A41" s="17" t="s">
        <v>108</v>
      </c>
      <c r="B41" s="18" t="s">
        <v>53</v>
      </c>
      <c r="C41" s="279"/>
      <c r="D41" s="88"/>
      <c r="E41" s="74">
        <v>5000</v>
      </c>
      <c r="F41" s="89"/>
      <c r="G41" s="90"/>
      <c r="H41" s="91"/>
      <c r="I41" s="74">
        <v>470</v>
      </c>
      <c r="J41" s="89"/>
      <c r="K41" s="92"/>
      <c r="L41" s="93"/>
      <c r="M41" s="79">
        <v>469.35129999999998</v>
      </c>
      <c r="N41" s="89"/>
      <c r="O41" s="57"/>
      <c r="P41" s="36"/>
      <c r="Q41" s="121">
        <f t="shared" si="0"/>
        <v>9.3870259999999997E-2</v>
      </c>
    </row>
    <row r="42" spans="1:17" s="5" customFormat="1" ht="51" customHeight="1">
      <c r="A42" s="17" t="s">
        <v>109</v>
      </c>
      <c r="B42" s="18" t="s">
        <v>54</v>
      </c>
      <c r="C42" s="279"/>
      <c r="D42" s="88"/>
      <c r="E42" s="74">
        <v>57200</v>
      </c>
      <c r="F42" s="89"/>
      <c r="G42" s="90"/>
      <c r="H42" s="91"/>
      <c r="I42" s="74">
        <v>10.955</v>
      </c>
      <c r="J42" s="89"/>
      <c r="K42" s="92"/>
      <c r="L42" s="93"/>
      <c r="M42" s="79">
        <v>10.5146</v>
      </c>
      <c r="N42" s="89"/>
      <c r="O42" s="57"/>
      <c r="P42" s="36"/>
      <c r="Q42" s="121">
        <f t="shared" si="0"/>
        <v>1.8382167832167831E-4</v>
      </c>
    </row>
    <row r="43" spans="1:17" s="5" customFormat="1" ht="25.5">
      <c r="A43" s="17" t="s">
        <v>110</v>
      </c>
      <c r="B43" s="18" t="s">
        <v>55</v>
      </c>
      <c r="C43" s="279"/>
      <c r="D43" s="88"/>
      <c r="E43" s="74">
        <v>152.30000000000001</v>
      </c>
      <c r="F43" s="89"/>
      <c r="G43" s="90"/>
      <c r="H43" s="91"/>
      <c r="I43" s="74">
        <v>27</v>
      </c>
      <c r="J43" s="89"/>
      <c r="K43" s="92"/>
      <c r="L43" s="93"/>
      <c r="M43" s="79">
        <v>27</v>
      </c>
      <c r="N43" s="89"/>
      <c r="O43" s="57"/>
      <c r="P43" s="36"/>
      <c r="Q43" s="121">
        <f t="shared" si="0"/>
        <v>0.17728168089297439</v>
      </c>
    </row>
    <row r="44" spans="1:17" ht="127.5">
      <c r="A44" s="17" t="s">
        <v>111</v>
      </c>
      <c r="B44" s="18" t="s">
        <v>56</v>
      </c>
      <c r="C44" s="279"/>
      <c r="D44" s="88"/>
      <c r="E44" s="74">
        <v>36.5</v>
      </c>
      <c r="F44" s="89"/>
      <c r="G44" s="90"/>
      <c r="H44" s="91"/>
      <c r="I44" s="74">
        <v>0</v>
      </c>
      <c r="J44" s="89"/>
      <c r="K44" s="92"/>
      <c r="L44" s="93"/>
      <c r="M44" s="79">
        <v>0</v>
      </c>
      <c r="N44" s="89"/>
      <c r="O44" s="57"/>
      <c r="P44" s="36"/>
      <c r="Q44" s="121">
        <f t="shared" si="0"/>
        <v>0</v>
      </c>
    </row>
    <row r="45" spans="1:17" ht="25.5">
      <c r="A45" s="17" t="s">
        <v>112</v>
      </c>
      <c r="B45" s="18" t="s">
        <v>57</v>
      </c>
      <c r="C45" s="279"/>
      <c r="D45" s="88"/>
      <c r="E45" s="74">
        <v>1979.5</v>
      </c>
      <c r="F45" s="89"/>
      <c r="G45" s="90"/>
      <c r="H45" s="91"/>
      <c r="I45" s="74">
        <v>337.024</v>
      </c>
      <c r="J45" s="89"/>
      <c r="K45" s="92"/>
      <c r="L45" s="93"/>
      <c r="M45" s="79">
        <v>332.55986999999999</v>
      </c>
      <c r="N45" s="89"/>
      <c r="O45" s="57"/>
      <c r="P45" s="36"/>
      <c r="Q45" s="121">
        <f t="shared" si="0"/>
        <v>0.1680019550391513</v>
      </c>
    </row>
    <row r="46" spans="1:17" ht="51">
      <c r="A46" s="17" t="s">
        <v>113</v>
      </c>
      <c r="B46" s="18" t="s">
        <v>14</v>
      </c>
      <c r="C46" s="279"/>
      <c r="D46" s="88"/>
      <c r="E46" s="74">
        <v>13939</v>
      </c>
      <c r="F46" s="89"/>
      <c r="G46" s="90"/>
      <c r="H46" s="91"/>
      <c r="I46" s="74">
        <v>5030</v>
      </c>
      <c r="J46" s="89"/>
      <c r="K46" s="92"/>
      <c r="L46" s="93"/>
      <c r="M46" s="79">
        <v>5030</v>
      </c>
      <c r="N46" s="89"/>
      <c r="O46" s="57"/>
      <c r="P46" s="36"/>
      <c r="Q46" s="121">
        <f t="shared" si="0"/>
        <v>0.36085802424851138</v>
      </c>
    </row>
    <row r="47" spans="1:17" ht="102">
      <c r="A47" s="17" t="s">
        <v>140</v>
      </c>
      <c r="B47" s="18" t="s">
        <v>141</v>
      </c>
      <c r="C47" s="279"/>
      <c r="D47" s="88"/>
      <c r="E47" s="74">
        <v>80.3</v>
      </c>
      <c r="F47" s="89"/>
      <c r="G47" s="90"/>
      <c r="H47" s="91"/>
      <c r="I47" s="74">
        <v>18.579999999999998</v>
      </c>
      <c r="J47" s="89"/>
      <c r="K47" s="92"/>
      <c r="L47" s="93"/>
      <c r="M47" s="79">
        <v>17.564</v>
      </c>
      <c r="N47" s="89"/>
      <c r="O47" s="57"/>
      <c r="P47" s="36"/>
      <c r="Q47" s="121">
        <f t="shared" si="0"/>
        <v>0.21872976338729763</v>
      </c>
    </row>
    <row r="48" spans="1:17" ht="63.75">
      <c r="A48" s="17" t="s">
        <v>142</v>
      </c>
      <c r="B48" s="18" t="s">
        <v>143</v>
      </c>
      <c r="C48" s="279"/>
      <c r="D48" s="88"/>
      <c r="E48" s="74">
        <v>914.6</v>
      </c>
      <c r="F48" s="89"/>
      <c r="G48" s="90"/>
      <c r="H48" s="91"/>
      <c r="I48" s="74">
        <v>77.951999999999998</v>
      </c>
      <c r="J48" s="89"/>
      <c r="K48" s="92"/>
      <c r="L48" s="93"/>
      <c r="M48" s="79">
        <v>77.92</v>
      </c>
      <c r="N48" s="89"/>
      <c r="O48" s="57"/>
      <c r="P48" s="36"/>
      <c r="Q48" s="121">
        <f t="shared" si="0"/>
        <v>8.5195713973321666E-2</v>
      </c>
    </row>
    <row r="49" spans="1:18" ht="38.25">
      <c r="A49" s="17" t="s">
        <v>144</v>
      </c>
      <c r="B49" s="18" t="s">
        <v>58</v>
      </c>
      <c r="C49" s="279"/>
      <c r="D49" s="88"/>
      <c r="E49" s="74">
        <v>8502.9</v>
      </c>
      <c r="F49" s="89"/>
      <c r="G49" s="90"/>
      <c r="H49" s="91"/>
      <c r="I49" s="74">
        <v>1821.9939999999999</v>
      </c>
      <c r="J49" s="89"/>
      <c r="K49" s="92"/>
      <c r="L49" s="93"/>
      <c r="M49" s="79">
        <v>1714.7929999999999</v>
      </c>
      <c r="N49" s="89"/>
      <c r="O49" s="57"/>
      <c r="P49" s="36"/>
      <c r="Q49" s="121">
        <f t="shared" si="0"/>
        <v>0.20167154735443202</v>
      </c>
    </row>
    <row r="50" spans="1:18" ht="89.25" customHeight="1">
      <c r="A50" s="17" t="s">
        <v>145</v>
      </c>
      <c r="B50" s="18" t="s">
        <v>146</v>
      </c>
      <c r="C50" s="279"/>
      <c r="D50" s="88"/>
      <c r="E50" s="74">
        <v>2100</v>
      </c>
      <c r="F50" s="89"/>
      <c r="G50" s="90"/>
      <c r="H50" s="91"/>
      <c r="I50" s="74">
        <v>0</v>
      </c>
      <c r="J50" s="89"/>
      <c r="K50" s="92"/>
      <c r="L50" s="93"/>
      <c r="M50" s="79">
        <v>0</v>
      </c>
      <c r="N50" s="89"/>
      <c r="O50" s="57"/>
      <c r="P50" s="36"/>
      <c r="Q50" s="121">
        <f t="shared" si="0"/>
        <v>0</v>
      </c>
    </row>
    <row r="51" spans="1:18" ht="114.75">
      <c r="A51" s="17" t="s">
        <v>147</v>
      </c>
      <c r="B51" s="18" t="s">
        <v>148</v>
      </c>
      <c r="C51" s="279" t="s">
        <v>274</v>
      </c>
      <c r="D51" s="88">
        <v>55153.4</v>
      </c>
      <c r="E51" s="74">
        <v>0</v>
      </c>
      <c r="F51" s="47"/>
      <c r="G51" s="101"/>
      <c r="H51" s="98">
        <v>0</v>
      </c>
      <c r="I51" s="74"/>
      <c r="J51" s="47"/>
      <c r="K51" s="102"/>
      <c r="L51" s="88">
        <v>0</v>
      </c>
      <c r="M51" s="79"/>
      <c r="N51" s="47"/>
      <c r="O51" s="104"/>
      <c r="P51" s="268" t="s">
        <v>288</v>
      </c>
      <c r="Q51" s="123">
        <f>L51/D51</f>
        <v>0</v>
      </c>
    </row>
    <row r="52" spans="1:18" ht="90">
      <c r="A52" s="17" t="s">
        <v>149</v>
      </c>
      <c r="B52" s="18" t="s">
        <v>150</v>
      </c>
      <c r="C52" s="279"/>
      <c r="D52" s="88">
        <v>116515.7</v>
      </c>
      <c r="E52" s="74">
        <v>0</v>
      </c>
      <c r="F52" s="47"/>
      <c r="G52" s="101"/>
      <c r="H52" s="98">
        <v>99504.24</v>
      </c>
      <c r="I52" s="74"/>
      <c r="J52" s="47"/>
      <c r="K52" s="102"/>
      <c r="L52" s="88">
        <v>99415.870999999999</v>
      </c>
      <c r="M52" s="79"/>
      <c r="N52" s="47"/>
      <c r="O52" s="104"/>
      <c r="P52" s="268" t="s">
        <v>288</v>
      </c>
      <c r="Q52" s="123">
        <f t="shared" ref="Q52:Q55" si="3">L52/D52</f>
        <v>0.85324012987091014</v>
      </c>
    </row>
    <row r="53" spans="1:18" ht="90">
      <c r="A53" s="17" t="s">
        <v>151</v>
      </c>
      <c r="B53" s="18" t="s">
        <v>59</v>
      </c>
      <c r="C53" s="279"/>
      <c r="D53" s="88">
        <v>317.39999999999998</v>
      </c>
      <c r="E53" s="74">
        <v>0</v>
      </c>
      <c r="F53" s="47"/>
      <c r="G53" s="101"/>
      <c r="H53" s="98">
        <v>0</v>
      </c>
      <c r="I53" s="74"/>
      <c r="J53" s="47"/>
      <c r="K53" s="102"/>
      <c r="L53" s="88">
        <v>0</v>
      </c>
      <c r="M53" s="79"/>
      <c r="N53" s="47"/>
      <c r="O53" s="104"/>
      <c r="P53" s="268" t="s">
        <v>288</v>
      </c>
      <c r="Q53" s="123">
        <f t="shared" si="3"/>
        <v>0</v>
      </c>
    </row>
    <row r="54" spans="1:18" ht="90">
      <c r="A54" s="17" t="s">
        <v>152</v>
      </c>
      <c r="B54" s="18" t="s">
        <v>60</v>
      </c>
      <c r="C54" s="279"/>
      <c r="D54" s="88">
        <v>958208.4</v>
      </c>
      <c r="E54" s="74">
        <v>0</v>
      </c>
      <c r="F54" s="47"/>
      <c r="G54" s="101"/>
      <c r="H54" s="98">
        <v>190896.84700000001</v>
      </c>
      <c r="I54" s="74"/>
      <c r="J54" s="47"/>
      <c r="K54" s="102"/>
      <c r="L54" s="88">
        <v>190790.34400000001</v>
      </c>
      <c r="M54" s="79"/>
      <c r="N54" s="47"/>
      <c r="O54" s="104"/>
      <c r="P54" s="268" t="s">
        <v>288</v>
      </c>
      <c r="Q54" s="123">
        <f t="shared" si="3"/>
        <v>0.19911153356618458</v>
      </c>
    </row>
    <row r="55" spans="1:18" ht="90">
      <c r="A55" s="17" t="s">
        <v>153</v>
      </c>
      <c r="B55" s="18" t="s">
        <v>61</v>
      </c>
      <c r="C55" s="279"/>
      <c r="D55" s="88">
        <v>1103.8</v>
      </c>
      <c r="E55" s="74">
        <v>0</v>
      </c>
      <c r="F55" s="47"/>
      <c r="G55" s="101"/>
      <c r="H55" s="98">
        <v>12.55</v>
      </c>
      <c r="I55" s="74"/>
      <c r="J55" s="47"/>
      <c r="K55" s="102"/>
      <c r="L55" s="88">
        <v>12.49085</v>
      </c>
      <c r="M55" s="79"/>
      <c r="N55" s="47"/>
      <c r="O55" s="104"/>
      <c r="P55" s="268" t="s">
        <v>288</v>
      </c>
      <c r="Q55" s="123">
        <f t="shared" si="3"/>
        <v>1.1316225765537235E-2</v>
      </c>
    </row>
    <row r="56" spans="1:18" ht="102">
      <c r="A56" s="17" t="s">
        <v>154</v>
      </c>
      <c r="B56" s="18" t="s">
        <v>62</v>
      </c>
      <c r="C56" s="279"/>
      <c r="D56" s="88"/>
      <c r="E56" s="74">
        <v>519345.8</v>
      </c>
      <c r="F56" s="47"/>
      <c r="G56" s="101"/>
      <c r="H56" s="98"/>
      <c r="I56" s="74">
        <v>116214.49800000001</v>
      </c>
      <c r="J56" s="47"/>
      <c r="K56" s="102"/>
      <c r="L56" s="88"/>
      <c r="M56" s="79">
        <v>108090.359</v>
      </c>
      <c r="N56" s="47"/>
      <c r="O56" s="104"/>
      <c r="P56" s="63"/>
      <c r="Q56" s="123">
        <f t="shared" si="0"/>
        <v>0.2081279159280772</v>
      </c>
    </row>
    <row r="57" spans="1:18" ht="102" customHeight="1">
      <c r="A57" s="17" t="s">
        <v>155</v>
      </c>
      <c r="B57" s="18" t="s">
        <v>156</v>
      </c>
      <c r="C57" s="279"/>
      <c r="D57" s="88"/>
      <c r="E57" s="74">
        <v>236102.39999999999</v>
      </c>
      <c r="F57" s="47"/>
      <c r="G57" s="101"/>
      <c r="H57" s="98"/>
      <c r="I57" s="74">
        <v>45837.195</v>
      </c>
      <c r="J57" s="47"/>
      <c r="K57" s="102"/>
      <c r="L57" s="88"/>
      <c r="M57" s="79">
        <v>45598.68</v>
      </c>
      <c r="N57" s="47"/>
      <c r="O57" s="104"/>
      <c r="P57" s="63"/>
      <c r="Q57" s="123">
        <f t="shared" si="0"/>
        <v>0.19313094657233473</v>
      </c>
    </row>
    <row r="58" spans="1:18" ht="115.5" thickBot="1">
      <c r="A58" s="124" t="s">
        <v>283</v>
      </c>
      <c r="B58" s="125" t="s">
        <v>284</v>
      </c>
      <c r="C58" s="51" t="s">
        <v>274</v>
      </c>
      <c r="D58" s="126"/>
      <c r="E58" s="127">
        <v>10000</v>
      </c>
      <c r="F58" s="128"/>
      <c r="G58" s="129"/>
      <c r="H58" s="130"/>
      <c r="I58" s="127">
        <v>0</v>
      </c>
      <c r="J58" s="128"/>
      <c r="K58" s="131"/>
      <c r="L58" s="126"/>
      <c r="M58" s="132">
        <v>0</v>
      </c>
      <c r="N58" s="128"/>
      <c r="O58" s="133"/>
      <c r="P58" s="134"/>
      <c r="Q58" s="123">
        <f t="shared" si="0"/>
        <v>0</v>
      </c>
    </row>
    <row r="59" spans="1:18" s="7" customFormat="1" ht="15.75" thickBot="1">
      <c r="A59" s="135"/>
      <c r="B59" s="136" t="s">
        <v>10</v>
      </c>
      <c r="C59" s="137"/>
      <c r="D59" s="145">
        <f>D9+D10+D11+D15+D56+D58+D14+D57</f>
        <v>1131298.7</v>
      </c>
      <c r="E59" s="138">
        <f>E9+E10+E11+E15+E56+E58+E14+E57</f>
        <v>4231821.0999999996</v>
      </c>
      <c r="F59" s="139"/>
      <c r="G59" s="140"/>
      <c r="H59" s="144">
        <f>H9+H10+H11+H15+H56+H58+H14+H57</f>
        <v>290413.63699999999</v>
      </c>
      <c r="I59" s="138">
        <f>I9+I10+I11+I15+I56+I58+I14+I57</f>
        <v>1393215.11938</v>
      </c>
      <c r="J59" s="139"/>
      <c r="K59" s="140"/>
      <c r="L59" s="143">
        <f>L9+L10+L11+L15+L56+L58+L14+L57</f>
        <v>290218.70585000003</v>
      </c>
      <c r="M59" s="138">
        <f>M9+M10+M11+M15+M56+M58+M14+M57</f>
        <v>1383821.5144000002</v>
      </c>
      <c r="N59" s="139"/>
      <c r="O59" s="141"/>
      <c r="P59" s="142"/>
      <c r="Q59" s="121">
        <f>L59/D59</f>
        <v>0.25653587849963944</v>
      </c>
      <c r="R59" s="123">
        <f>M59/E59</f>
        <v>0.32700378435184801</v>
      </c>
    </row>
    <row r="60" spans="1:18" ht="19.5" thickBot="1">
      <c r="A60" s="273" t="s">
        <v>15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5"/>
      <c r="Q60" s="121"/>
    </row>
    <row r="61" spans="1:18" ht="38.25" customHeight="1">
      <c r="A61" s="241" t="s">
        <v>157</v>
      </c>
      <c r="B61" s="242" t="s">
        <v>63</v>
      </c>
      <c r="C61" s="280" t="s">
        <v>21</v>
      </c>
      <c r="D61" s="195"/>
      <c r="E61" s="243">
        <v>192263.1</v>
      </c>
      <c r="F61" s="244"/>
      <c r="G61" s="245"/>
      <c r="H61" s="246"/>
      <c r="I61" s="243">
        <v>47610.989955999998</v>
      </c>
      <c r="J61" s="244"/>
      <c r="K61" s="247"/>
      <c r="L61" s="248"/>
      <c r="M61" s="249">
        <v>47549.982000000004</v>
      </c>
      <c r="N61" s="175"/>
      <c r="O61" s="176"/>
      <c r="P61" s="177"/>
      <c r="Q61" s="121">
        <f t="shared" si="0"/>
        <v>0.24731725432493287</v>
      </c>
    </row>
    <row r="62" spans="1:18" ht="76.5">
      <c r="A62" s="17" t="s">
        <v>158</v>
      </c>
      <c r="B62" s="18" t="s">
        <v>64</v>
      </c>
      <c r="C62" s="279"/>
      <c r="D62" s="88"/>
      <c r="E62" s="74">
        <v>6500</v>
      </c>
      <c r="F62" s="89"/>
      <c r="G62" s="90"/>
      <c r="H62" s="91"/>
      <c r="I62" s="74">
        <v>900</v>
      </c>
      <c r="J62" s="89"/>
      <c r="K62" s="92"/>
      <c r="L62" s="93"/>
      <c r="M62" s="79">
        <v>600</v>
      </c>
      <c r="N62" s="22"/>
      <c r="O62" s="57"/>
      <c r="P62" s="36"/>
      <c r="Q62" s="121">
        <f t="shared" si="0"/>
        <v>9.2307692307692313E-2</v>
      </c>
    </row>
    <row r="63" spans="1:18" ht="76.5">
      <c r="A63" s="17" t="s">
        <v>159</v>
      </c>
      <c r="B63" s="18" t="s">
        <v>160</v>
      </c>
      <c r="C63" s="279"/>
      <c r="D63" s="88"/>
      <c r="E63" s="74">
        <v>3048.4</v>
      </c>
      <c r="F63" s="89"/>
      <c r="G63" s="90"/>
      <c r="H63" s="91"/>
      <c r="I63" s="74">
        <v>478.58699999999999</v>
      </c>
      <c r="J63" s="89"/>
      <c r="K63" s="92"/>
      <c r="L63" s="93"/>
      <c r="M63" s="79">
        <v>438.57823000000002</v>
      </c>
      <c r="N63" s="22"/>
      <c r="O63" s="57"/>
      <c r="P63" s="36"/>
      <c r="Q63" s="121">
        <f t="shared" si="0"/>
        <v>0.14387161461750428</v>
      </c>
    </row>
    <row r="64" spans="1:18" ht="89.25">
      <c r="A64" s="17" t="s">
        <v>161</v>
      </c>
      <c r="B64" s="18" t="s">
        <v>65</v>
      </c>
      <c r="C64" s="279"/>
      <c r="D64" s="88"/>
      <c r="E64" s="74">
        <v>3945.6</v>
      </c>
      <c r="F64" s="89"/>
      <c r="G64" s="90"/>
      <c r="H64" s="91"/>
      <c r="I64" s="74">
        <v>219.55799999999999</v>
      </c>
      <c r="J64" s="89"/>
      <c r="K64" s="92"/>
      <c r="L64" s="93"/>
      <c r="M64" s="79">
        <v>219.55799999999999</v>
      </c>
      <c r="N64" s="22"/>
      <c r="O64" s="57"/>
      <c r="P64" s="36"/>
      <c r="Q64" s="121">
        <f t="shared" si="0"/>
        <v>5.5646289537712897E-2</v>
      </c>
    </row>
    <row r="65" spans="1:17" ht="178.5">
      <c r="A65" s="17" t="s">
        <v>162</v>
      </c>
      <c r="B65" s="18" t="s">
        <v>163</v>
      </c>
      <c r="C65" s="279"/>
      <c r="D65" s="88"/>
      <c r="E65" s="74">
        <v>9743</v>
      </c>
      <c r="F65" s="89"/>
      <c r="G65" s="90"/>
      <c r="H65" s="91"/>
      <c r="I65" s="74">
        <v>3337.165</v>
      </c>
      <c r="J65" s="89"/>
      <c r="K65" s="92"/>
      <c r="L65" s="93"/>
      <c r="M65" s="79">
        <v>3337.165</v>
      </c>
      <c r="N65" s="22"/>
      <c r="O65" s="57"/>
      <c r="P65" s="36"/>
      <c r="Q65" s="121">
        <f t="shared" si="0"/>
        <v>0.34251924458585653</v>
      </c>
    </row>
    <row r="66" spans="1:17" ht="63.75" customHeight="1">
      <c r="A66" s="17" t="s">
        <v>164</v>
      </c>
      <c r="B66" s="18" t="s">
        <v>66</v>
      </c>
      <c r="C66" s="279"/>
      <c r="D66" s="88"/>
      <c r="E66" s="74">
        <v>411045</v>
      </c>
      <c r="F66" s="89"/>
      <c r="G66" s="90"/>
      <c r="H66" s="91"/>
      <c r="I66" s="74">
        <v>140544.47399999999</v>
      </c>
      <c r="J66" s="89"/>
      <c r="K66" s="92"/>
      <c r="L66" s="93"/>
      <c r="M66" s="79">
        <v>140544.47399999999</v>
      </c>
      <c r="N66" s="22"/>
      <c r="O66" s="57"/>
      <c r="P66" s="36"/>
      <c r="Q66" s="121">
        <f t="shared" si="0"/>
        <v>0.34191992117651349</v>
      </c>
    </row>
    <row r="67" spans="1:17" ht="38.25">
      <c r="A67" s="17" t="s">
        <v>165</v>
      </c>
      <c r="B67" s="18" t="s">
        <v>67</v>
      </c>
      <c r="C67" s="279"/>
      <c r="D67" s="88"/>
      <c r="E67" s="74">
        <v>13435.4</v>
      </c>
      <c r="F67" s="89"/>
      <c r="G67" s="90"/>
      <c r="H67" s="91"/>
      <c r="I67" s="74">
        <v>4554.8190000000004</v>
      </c>
      <c r="J67" s="89"/>
      <c r="K67" s="92"/>
      <c r="L67" s="93"/>
      <c r="M67" s="79">
        <v>4554.8190000000004</v>
      </c>
      <c r="N67" s="22"/>
      <c r="O67" s="57"/>
      <c r="P67" s="36"/>
      <c r="Q67" s="121">
        <f t="shared" si="0"/>
        <v>0.33901625556366022</v>
      </c>
    </row>
    <row r="68" spans="1:17" ht="102" customHeight="1">
      <c r="A68" s="17" t="s">
        <v>166</v>
      </c>
      <c r="B68" s="18" t="s">
        <v>167</v>
      </c>
      <c r="C68" s="279" t="s">
        <v>21</v>
      </c>
      <c r="D68" s="88"/>
      <c r="E68" s="74">
        <v>151</v>
      </c>
      <c r="F68" s="89"/>
      <c r="G68" s="90"/>
      <c r="H68" s="91"/>
      <c r="I68" s="74">
        <v>30.2</v>
      </c>
      <c r="J68" s="89"/>
      <c r="K68" s="92"/>
      <c r="L68" s="93"/>
      <c r="M68" s="79">
        <v>0</v>
      </c>
      <c r="N68" s="22"/>
      <c r="O68" s="57"/>
      <c r="P68" s="36"/>
      <c r="Q68" s="121">
        <f t="shared" si="0"/>
        <v>0</v>
      </c>
    </row>
    <row r="69" spans="1:17" ht="127.5">
      <c r="A69" s="17" t="s">
        <v>168</v>
      </c>
      <c r="B69" s="18" t="s">
        <v>169</v>
      </c>
      <c r="C69" s="279"/>
      <c r="D69" s="88"/>
      <c r="E69" s="74">
        <v>490</v>
      </c>
      <c r="F69" s="89"/>
      <c r="G69" s="90"/>
      <c r="H69" s="91"/>
      <c r="I69" s="74">
        <v>0</v>
      </c>
      <c r="J69" s="89"/>
      <c r="K69" s="92"/>
      <c r="L69" s="93"/>
      <c r="M69" s="79">
        <v>0</v>
      </c>
      <c r="N69" s="22"/>
      <c r="O69" s="57"/>
      <c r="P69" s="36"/>
      <c r="Q69" s="121">
        <f t="shared" si="0"/>
        <v>0</v>
      </c>
    </row>
    <row r="70" spans="1:17" ht="38.25">
      <c r="A70" s="20" t="s">
        <v>170</v>
      </c>
      <c r="B70" s="21" t="s">
        <v>28</v>
      </c>
      <c r="C70" s="279"/>
      <c r="D70" s="99">
        <f>SUM(D71:D83)</f>
        <v>636827.5</v>
      </c>
      <c r="E70" s="96">
        <f>SUM(E71:E83)</f>
        <v>691606.4</v>
      </c>
      <c r="F70" s="94"/>
      <c r="G70" s="100"/>
      <c r="H70" s="97">
        <f>SUM(H71:H83)</f>
        <v>144983.05484</v>
      </c>
      <c r="I70" s="96">
        <f>SUM(I71:I83)</f>
        <v>217425.11269000001</v>
      </c>
      <c r="J70" s="94"/>
      <c r="K70" s="95"/>
      <c r="L70" s="99">
        <f>SUM(L71:L83)</f>
        <v>144724.18506000002</v>
      </c>
      <c r="M70" s="96">
        <f>SUM(M71:M83)</f>
        <v>216452.46382000003</v>
      </c>
      <c r="N70" s="24"/>
      <c r="O70" s="103"/>
      <c r="P70" s="33"/>
      <c r="Q70" s="121">
        <f t="shared" si="0"/>
        <v>0.31297059110499847</v>
      </c>
    </row>
    <row r="71" spans="1:17" ht="25.5">
      <c r="A71" s="17" t="s">
        <v>171</v>
      </c>
      <c r="B71" s="18" t="s">
        <v>68</v>
      </c>
      <c r="C71" s="279"/>
      <c r="D71" s="88"/>
      <c r="E71" s="74">
        <v>164655.29999999999</v>
      </c>
      <c r="F71" s="89"/>
      <c r="G71" s="90"/>
      <c r="H71" s="91"/>
      <c r="I71" s="74">
        <v>53070.733</v>
      </c>
      <c r="J71" s="89"/>
      <c r="K71" s="92"/>
      <c r="L71" s="93"/>
      <c r="M71" s="79">
        <v>53004.103999999999</v>
      </c>
      <c r="N71" s="22"/>
      <c r="O71" s="57"/>
      <c r="P71" s="36"/>
      <c r="Q71" s="121">
        <f t="shared" si="0"/>
        <v>0.321909492132959</v>
      </c>
    </row>
    <row r="72" spans="1:17" ht="127.5">
      <c r="A72" s="17" t="s">
        <v>172</v>
      </c>
      <c r="B72" s="18" t="s">
        <v>69</v>
      </c>
      <c r="C72" s="279"/>
      <c r="D72" s="88"/>
      <c r="E72" s="74">
        <v>597.70000000000005</v>
      </c>
      <c r="F72" s="47"/>
      <c r="G72" s="101"/>
      <c r="H72" s="98"/>
      <c r="I72" s="74">
        <v>183.995</v>
      </c>
      <c r="J72" s="47"/>
      <c r="K72" s="102"/>
      <c r="L72" s="88"/>
      <c r="M72" s="79">
        <v>183.80485999999999</v>
      </c>
      <c r="N72" s="46"/>
      <c r="O72" s="104"/>
      <c r="P72" s="63"/>
      <c r="Q72" s="121">
        <f t="shared" si="0"/>
        <v>0.30752026100050189</v>
      </c>
    </row>
    <row r="73" spans="1:17" ht="25.5">
      <c r="A73" s="17" t="s">
        <v>173</v>
      </c>
      <c r="B73" s="18" t="s">
        <v>70</v>
      </c>
      <c r="C73" s="279"/>
      <c r="D73" s="88"/>
      <c r="E73" s="74">
        <v>126440.6</v>
      </c>
      <c r="F73" s="47"/>
      <c r="G73" s="101"/>
      <c r="H73" s="98"/>
      <c r="I73" s="74">
        <v>36264.294690000002</v>
      </c>
      <c r="J73" s="47"/>
      <c r="K73" s="102"/>
      <c r="L73" s="88"/>
      <c r="M73" s="79">
        <v>36264.294959999999</v>
      </c>
      <c r="N73" s="46"/>
      <c r="O73" s="104"/>
      <c r="P73" s="63"/>
      <c r="Q73" s="121">
        <f t="shared" si="0"/>
        <v>0.28680894396261958</v>
      </c>
    </row>
    <row r="74" spans="1:17" ht="38.25">
      <c r="A74" s="17" t="s">
        <v>174</v>
      </c>
      <c r="B74" s="18" t="s">
        <v>71</v>
      </c>
      <c r="C74" s="279"/>
      <c r="D74" s="88"/>
      <c r="E74" s="74">
        <v>253.8</v>
      </c>
      <c r="F74" s="47"/>
      <c r="G74" s="101"/>
      <c r="H74" s="98"/>
      <c r="I74" s="74">
        <v>0</v>
      </c>
      <c r="J74" s="47"/>
      <c r="K74" s="102"/>
      <c r="L74" s="88"/>
      <c r="M74" s="79">
        <v>0</v>
      </c>
      <c r="N74" s="46"/>
      <c r="O74" s="104"/>
      <c r="P74" s="63"/>
      <c r="Q74" s="121">
        <f t="shared" ref="Q74:Q137" si="4">M74/E74</f>
        <v>0</v>
      </c>
    </row>
    <row r="75" spans="1:17" ht="56.25">
      <c r="A75" s="17" t="s">
        <v>175</v>
      </c>
      <c r="B75" s="18" t="s">
        <v>176</v>
      </c>
      <c r="C75" s="279"/>
      <c r="D75" s="88">
        <v>176770.4</v>
      </c>
      <c r="E75" s="74">
        <v>125212.1</v>
      </c>
      <c r="F75" s="47"/>
      <c r="G75" s="101"/>
      <c r="H75" s="98">
        <v>28804.15</v>
      </c>
      <c r="I75" s="74">
        <v>53430.127</v>
      </c>
      <c r="J75" s="47"/>
      <c r="K75" s="102"/>
      <c r="L75" s="88">
        <v>28743.517</v>
      </c>
      <c r="M75" s="79">
        <v>53429.934000000001</v>
      </c>
      <c r="N75" s="46"/>
      <c r="O75" s="104"/>
      <c r="P75" s="268" t="s">
        <v>289</v>
      </c>
      <c r="Q75" s="121">
        <f t="shared" si="4"/>
        <v>0.42671542127318363</v>
      </c>
    </row>
    <row r="76" spans="1:17" ht="63.75">
      <c r="A76" s="17" t="s">
        <v>177</v>
      </c>
      <c r="B76" s="18" t="s">
        <v>178</v>
      </c>
      <c r="C76" s="279"/>
      <c r="D76" s="88"/>
      <c r="E76" s="74">
        <v>163.5</v>
      </c>
      <c r="F76" s="47"/>
      <c r="G76" s="101"/>
      <c r="H76" s="98"/>
      <c r="I76" s="74">
        <v>42.905000000000001</v>
      </c>
      <c r="J76" s="47"/>
      <c r="K76" s="102"/>
      <c r="L76" s="88"/>
      <c r="M76" s="79">
        <v>42.07</v>
      </c>
      <c r="N76" s="46"/>
      <c r="O76" s="104"/>
      <c r="P76" s="63"/>
      <c r="Q76" s="121">
        <f t="shared" si="4"/>
        <v>0.25730886850152906</v>
      </c>
    </row>
    <row r="77" spans="1:17" ht="51">
      <c r="A77" s="17" t="s">
        <v>179</v>
      </c>
      <c r="B77" s="18" t="s">
        <v>72</v>
      </c>
      <c r="C77" s="279"/>
      <c r="D77" s="88"/>
      <c r="E77" s="74">
        <v>271728.90000000002</v>
      </c>
      <c r="F77" s="47"/>
      <c r="G77" s="101"/>
      <c r="H77" s="98"/>
      <c r="I77" s="74">
        <v>73905.347999999998</v>
      </c>
      <c r="J77" s="47"/>
      <c r="K77" s="102"/>
      <c r="L77" s="88"/>
      <c r="M77" s="79">
        <v>73011.569000000003</v>
      </c>
      <c r="N77" s="46"/>
      <c r="O77" s="104"/>
      <c r="P77" s="63"/>
      <c r="Q77" s="121">
        <f t="shared" si="4"/>
        <v>0.26869268966238041</v>
      </c>
    </row>
    <row r="78" spans="1:17" ht="76.5">
      <c r="A78" s="17" t="s">
        <v>180</v>
      </c>
      <c r="B78" s="18" t="s">
        <v>73</v>
      </c>
      <c r="C78" s="279" t="s">
        <v>21</v>
      </c>
      <c r="D78" s="88"/>
      <c r="E78" s="74">
        <v>2554.5</v>
      </c>
      <c r="F78" s="47"/>
      <c r="G78" s="101"/>
      <c r="H78" s="98"/>
      <c r="I78" s="74">
        <v>527.71</v>
      </c>
      <c r="J78" s="47"/>
      <c r="K78" s="102"/>
      <c r="L78" s="88"/>
      <c r="M78" s="79">
        <v>516.68700000000001</v>
      </c>
      <c r="N78" s="46"/>
      <c r="O78" s="104"/>
      <c r="P78" s="267"/>
      <c r="Q78" s="121">
        <f t="shared" si="4"/>
        <v>0.20226541397533765</v>
      </c>
    </row>
    <row r="79" spans="1:17" ht="90">
      <c r="A79" s="17" t="s">
        <v>181</v>
      </c>
      <c r="B79" s="18" t="s">
        <v>74</v>
      </c>
      <c r="C79" s="279"/>
      <c r="D79" s="88">
        <v>9325.2000000000007</v>
      </c>
      <c r="E79" s="74"/>
      <c r="F79" s="47"/>
      <c r="G79" s="101"/>
      <c r="H79" s="98">
        <v>1430</v>
      </c>
      <c r="I79" s="74"/>
      <c r="J79" s="47"/>
      <c r="K79" s="102"/>
      <c r="L79" s="88">
        <v>1429.932</v>
      </c>
      <c r="M79" s="79"/>
      <c r="N79" s="46"/>
      <c r="O79" s="104"/>
      <c r="P79" s="268" t="s">
        <v>288</v>
      </c>
      <c r="Q79" s="121">
        <f>L79/D79</f>
        <v>0.15334062540213614</v>
      </c>
    </row>
    <row r="80" spans="1:17" ht="90" customHeight="1">
      <c r="A80" s="17" t="s">
        <v>182</v>
      </c>
      <c r="B80" s="18" t="s">
        <v>75</v>
      </c>
      <c r="C80" s="279"/>
      <c r="D80" s="88">
        <v>403394.1</v>
      </c>
      <c r="E80" s="74"/>
      <c r="F80" s="47"/>
      <c r="G80" s="101"/>
      <c r="H80" s="98">
        <v>104561.93399999999</v>
      </c>
      <c r="I80" s="74"/>
      <c r="J80" s="47"/>
      <c r="K80" s="102"/>
      <c r="L80" s="88">
        <v>104478.99206</v>
      </c>
      <c r="M80" s="79"/>
      <c r="N80" s="46"/>
      <c r="O80" s="104"/>
      <c r="P80" s="268" t="s">
        <v>288</v>
      </c>
      <c r="Q80" s="121">
        <f t="shared" ref="Q80:Q86" si="5">L80/D80</f>
        <v>0.25899980207940576</v>
      </c>
    </row>
    <row r="81" spans="1:18" ht="90">
      <c r="A81" s="17" t="s">
        <v>183</v>
      </c>
      <c r="B81" s="18" t="s">
        <v>76</v>
      </c>
      <c r="C81" s="279"/>
      <c r="D81" s="88">
        <v>2.5</v>
      </c>
      <c r="E81" s="74"/>
      <c r="F81" s="47"/>
      <c r="G81" s="101"/>
      <c r="H81" s="98">
        <v>0</v>
      </c>
      <c r="I81" s="74"/>
      <c r="J81" s="47"/>
      <c r="K81" s="102"/>
      <c r="L81" s="88">
        <v>0</v>
      </c>
      <c r="M81" s="79"/>
      <c r="N81" s="46"/>
      <c r="O81" s="104"/>
      <c r="P81" s="268" t="s">
        <v>288</v>
      </c>
      <c r="Q81" s="121">
        <f t="shared" si="5"/>
        <v>0</v>
      </c>
    </row>
    <row r="82" spans="1:18" ht="102">
      <c r="A82" s="17" t="s">
        <v>184</v>
      </c>
      <c r="B82" s="18" t="s">
        <v>77</v>
      </c>
      <c r="C82" s="279"/>
      <c r="D82" s="88">
        <v>0.5</v>
      </c>
      <c r="E82" s="74"/>
      <c r="F82" s="47"/>
      <c r="G82" s="101"/>
      <c r="H82" s="98">
        <v>0</v>
      </c>
      <c r="I82" s="74"/>
      <c r="J82" s="47"/>
      <c r="K82" s="102"/>
      <c r="L82" s="88">
        <v>0</v>
      </c>
      <c r="M82" s="79"/>
      <c r="N82" s="46"/>
      <c r="O82" s="104"/>
      <c r="P82" s="268" t="s">
        <v>288</v>
      </c>
      <c r="Q82" s="121">
        <f t="shared" si="5"/>
        <v>0</v>
      </c>
    </row>
    <row r="83" spans="1:18" ht="90">
      <c r="A83" s="17" t="s">
        <v>185</v>
      </c>
      <c r="B83" s="18" t="s">
        <v>78</v>
      </c>
      <c r="C83" s="279"/>
      <c r="D83" s="88">
        <v>47334.8</v>
      </c>
      <c r="E83" s="74"/>
      <c r="F83" s="47"/>
      <c r="G83" s="101"/>
      <c r="H83" s="98">
        <v>10186.97084</v>
      </c>
      <c r="I83" s="74"/>
      <c r="J83" s="47"/>
      <c r="K83" s="102"/>
      <c r="L83" s="88">
        <v>10071.744000000001</v>
      </c>
      <c r="M83" s="79"/>
      <c r="N83" s="46"/>
      <c r="O83" s="104"/>
      <c r="P83" s="268" t="s">
        <v>288</v>
      </c>
      <c r="Q83" s="121">
        <f t="shared" si="5"/>
        <v>0.21277673086186061</v>
      </c>
    </row>
    <row r="84" spans="1:18" ht="63.75">
      <c r="A84" s="17" t="s">
        <v>186</v>
      </c>
      <c r="B84" s="18" t="s">
        <v>187</v>
      </c>
      <c r="C84" s="279"/>
      <c r="D84" s="88"/>
      <c r="E84" s="74">
        <v>1692.6</v>
      </c>
      <c r="F84" s="47"/>
      <c r="G84" s="101"/>
      <c r="H84" s="98"/>
      <c r="I84" s="74">
        <v>0</v>
      </c>
      <c r="J84" s="47"/>
      <c r="K84" s="102"/>
      <c r="L84" s="88"/>
      <c r="M84" s="79">
        <v>0</v>
      </c>
      <c r="N84" s="46"/>
      <c r="O84" s="104"/>
      <c r="P84" s="267"/>
      <c r="Q84" s="121">
        <f t="shared" si="4"/>
        <v>0</v>
      </c>
    </row>
    <row r="85" spans="1:18" ht="90">
      <c r="A85" s="17" t="s">
        <v>188</v>
      </c>
      <c r="B85" s="18" t="s">
        <v>79</v>
      </c>
      <c r="C85" s="279"/>
      <c r="D85" s="88">
        <v>10427.5</v>
      </c>
      <c r="E85" s="74"/>
      <c r="F85" s="47"/>
      <c r="G85" s="101"/>
      <c r="H85" s="98">
        <v>1526.3340000000001</v>
      </c>
      <c r="I85" s="74"/>
      <c r="J85" s="47"/>
      <c r="K85" s="102"/>
      <c r="L85" s="88">
        <v>1526.3340000000001</v>
      </c>
      <c r="M85" s="79"/>
      <c r="N85" s="46"/>
      <c r="O85" s="104"/>
      <c r="P85" s="268" t="s">
        <v>288</v>
      </c>
      <c r="Q85" s="121">
        <f t="shared" si="5"/>
        <v>0.14637583313354113</v>
      </c>
    </row>
    <row r="86" spans="1:18" ht="90">
      <c r="A86" s="17" t="s">
        <v>189</v>
      </c>
      <c r="B86" s="18" t="s">
        <v>80</v>
      </c>
      <c r="C86" s="279" t="s">
        <v>21</v>
      </c>
      <c r="D86" s="88">
        <v>101</v>
      </c>
      <c r="E86" s="74"/>
      <c r="F86" s="47"/>
      <c r="G86" s="101"/>
      <c r="H86" s="98">
        <v>4.1859999999999999</v>
      </c>
      <c r="I86" s="74"/>
      <c r="J86" s="47"/>
      <c r="K86" s="102"/>
      <c r="L86" s="88"/>
      <c r="M86" s="79"/>
      <c r="N86" s="46"/>
      <c r="O86" s="104"/>
      <c r="P86" s="268" t="s">
        <v>288</v>
      </c>
      <c r="Q86" s="121">
        <f t="shared" si="5"/>
        <v>0</v>
      </c>
    </row>
    <row r="87" spans="1:18" ht="102">
      <c r="A87" s="17" t="s">
        <v>190</v>
      </c>
      <c r="B87" s="18" t="s">
        <v>81</v>
      </c>
      <c r="C87" s="298"/>
      <c r="D87" s="88"/>
      <c r="E87" s="74">
        <v>511753.5</v>
      </c>
      <c r="F87" s="47"/>
      <c r="G87" s="101"/>
      <c r="H87" s="98"/>
      <c r="I87" s="74">
        <v>102652.17747</v>
      </c>
      <c r="J87" s="47"/>
      <c r="K87" s="102"/>
      <c r="L87" s="88"/>
      <c r="M87" s="79">
        <v>102202.99016</v>
      </c>
      <c r="N87" s="46"/>
      <c r="O87" s="104"/>
      <c r="P87" s="63"/>
      <c r="Q87" s="121">
        <f t="shared" si="4"/>
        <v>0.19971136525690592</v>
      </c>
    </row>
    <row r="88" spans="1:18" ht="153.75" thickBot="1">
      <c r="A88" s="17" t="s">
        <v>191</v>
      </c>
      <c r="B88" s="125" t="s">
        <v>192</v>
      </c>
      <c r="C88" s="217" t="s">
        <v>275</v>
      </c>
      <c r="D88" s="126"/>
      <c r="E88" s="127">
        <v>21486.6</v>
      </c>
      <c r="F88" s="128"/>
      <c r="G88" s="129"/>
      <c r="H88" s="130"/>
      <c r="I88" s="127">
        <v>4604.1000000000004</v>
      </c>
      <c r="J88" s="128"/>
      <c r="K88" s="131"/>
      <c r="L88" s="126"/>
      <c r="M88" s="132">
        <v>4506.3999999999996</v>
      </c>
      <c r="N88" s="218"/>
      <c r="O88" s="133"/>
      <c r="P88" s="134"/>
      <c r="Q88" s="121">
        <f t="shared" si="4"/>
        <v>0.20973071588804185</v>
      </c>
    </row>
    <row r="89" spans="1:18" s="7" customFormat="1" ht="15.75" thickBot="1">
      <c r="A89" s="219"/>
      <c r="B89" s="220" t="s">
        <v>10</v>
      </c>
      <c r="C89" s="221"/>
      <c r="D89" s="222">
        <f>D61+D62+D63+D64+D65+D66+D67+D68+D69+D70+D84+D85+D86+D87+D88</f>
        <v>647356</v>
      </c>
      <c r="E89" s="223">
        <f>E61+E62+E63+E64+E65+E66+E67+E68+E69+E70+E84+E85+E86+E87+E88</f>
        <v>1867160.6</v>
      </c>
      <c r="F89" s="224"/>
      <c r="G89" s="225"/>
      <c r="H89" s="226">
        <f>H61+H62+H63+H64+H65+H66+H67+H68+H69+H70+H84+H85+H86+H87+H88</f>
        <v>146513.57483999999</v>
      </c>
      <c r="I89" s="223">
        <f>I61+I62+I63+I64+I65+I66+I67+I68+I69+I70+I84+I85+I86+I87+I88</f>
        <v>522357.18311599997</v>
      </c>
      <c r="J89" s="224"/>
      <c r="K89" s="227"/>
      <c r="L89" s="222">
        <f>L61+L62+L63+L64+L65+L66+L67+L68+L69+L70+L84+L85+L86+L87+L88</f>
        <v>146250.51906000002</v>
      </c>
      <c r="M89" s="223">
        <f>M61+M62+M63+M64+M65+M66+M67+M68+M69+M70+M84+M85+M86+M87+M88</f>
        <v>520406.43021000002</v>
      </c>
      <c r="N89" s="228"/>
      <c r="O89" s="229"/>
      <c r="P89" s="230"/>
      <c r="Q89" s="121">
        <f>M89/E89</f>
        <v>0.27871540895303809</v>
      </c>
      <c r="R89" s="146">
        <f>L89/D89</f>
        <v>0.22591977066714453</v>
      </c>
    </row>
    <row r="90" spans="1:18" ht="19.5" thickBot="1">
      <c r="A90" s="283" t="s">
        <v>16</v>
      </c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5"/>
      <c r="Q90" s="121" t="e">
        <f t="shared" si="4"/>
        <v>#DIV/0!</v>
      </c>
    </row>
    <row r="91" spans="1:18" ht="38.25" customHeight="1">
      <c r="A91" s="231" t="s">
        <v>198</v>
      </c>
      <c r="B91" s="232" t="s">
        <v>114</v>
      </c>
      <c r="C91" s="280" t="s">
        <v>21</v>
      </c>
      <c r="D91" s="233"/>
      <c r="E91" s="234">
        <f>E92</f>
        <v>15000</v>
      </c>
      <c r="F91" s="106"/>
      <c r="G91" s="235"/>
      <c r="H91" s="236"/>
      <c r="I91" s="237">
        <f>I92</f>
        <v>0</v>
      </c>
      <c r="J91" s="105"/>
      <c r="K91" s="238"/>
      <c r="L91" s="233"/>
      <c r="M91" s="239">
        <f>M92</f>
        <v>0</v>
      </c>
      <c r="N91" s="106"/>
      <c r="O91" s="235"/>
      <c r="P91" s="240"/>
      <c r="Q91" s="121">
        <f t="shared" si="4"/>
        <v>0</v>
      </c>
    </row>
    <row r="92" spans="1:18" ht="191.25">
      <c r="A92" s="58" t="s">
        <v>199</v>
      </c>
      <c r="B92" s="26" t="s">
        <v>115</v>
      </c>
      <c r="C92" s="279"/>
      <c r="D92" s="99"/>
      <c r="E92" s="81">
        <f>SUM(E93:E101)</f>
        <v>15000</v>
      </c>
      <c r="F92" s="96"/>
      <c r="G92" s="107"/>
      <c r="H92" s="64"/>
      <c r="I92" s="65">
        <f>SUM(I93:I101)</f>
        <v>0</v>
      </c>
      <c r="J92" s="69"/>
      <c r="K92" s="109"/>
      <c r="L92" s="99"/>
      <c r="M92" s="81">
        <f>SUM(M93:M101)</f>
        <v>0</v>
      </c>
      <c r="N92" s="96"/>
      <c r="O92" s="107"/>
      <c r="P92" s="62"/>
      <c r="Q92" s="121">
        <f t="shared" si="4"/>
        <v>0</v>
      </c>
    </row>
    <row r="93" spans="1:18" ht="63.75" hidden="1" customHeight="1">
      <c r="A93" s="59" t="s">
        <v>200</v>
      </c>
      <c r="B93" s="28" t="s">
        <v>116</v>
      </c>
      <c r="C93" s="279"/>
      <c r="D93" s="88"/>
      <c r="E93" s="74"/>
      <c r="F93" s="47"/>
      <c r="G93" s="101"/>
      <c r="H93" s="63"/>
      <c r="I93" s="29"/>
      <c r="J93" s="46"/>
      <c r="K93" s="110"/>
      <c r="L93" s="88"/>
      <c r="M93" s="79"/>
      <c r="N93" s="47"/>
      <c r="O93" s="101"/>
      <c r="P93" s="63"/>
      <c r="Q93" s="121" t="e">
        <f t="shared" si="4"/>
        <v>#DIV/0!</v>
      </c>
    </row>
    <row r="94" spans="1:18" ht="63.75" hidden="1" customHeight="1">
      <c r="A94" s="27" t="s">
        <v>201</v>
      </c>
      <c r="B94" s="28" t="s">
        <v>117</v>
      </c>
      <c r="C94" s="279"/>
      <c r="D94" s="88"/>
      <c r="E94" s="74"/>
      <c r="F94" s="89"/>
      <c r="G94" s="90"/>
      <c r="H94" s="36"/>
      <c r="I94" s="29"/>
      <c r="J94" s="22"/>
      <c r="K94" s="35"/>
      <c r="L94" s="93"/>
      <c r="M94" s="79"/>
      <c r="N94" s="89"/>
      <c r="O94" s="90"/>
      <c r="P94" s="36"/>
      <c r="Q94" s="121" t="e">
        <f t="shared" si="4"/>
        <v>#DIV/0!</v>
      </c>
    </row>
    <row r="95" spans="1:18" ht="63.75" hidden="1" customHeight="1">
      <c r="A95" s="27" t="s">
        <v>202</v>
      </c>
      <c r="B95" s="28" t="s">
        <v>118</v>
      </c>
      <c r="C95" s="279"/>
      <c r="D95" s="88"/>
      <c r="E95" s="74"/>
      <c r="F95" s="89"/>
      <c r="G95" s="90"/>
      <c r="H95" s="36"/>
      <c r="I95" s="29"/>
      <c r="J95" s="22"/>
      <c r="K95" s="35"/>
      <c r="L95" s="93"/>
      <c r="M95" s="79"/>
      <c r="N95" s="89"/>
      <c r="O95" s="90"/>
      <c r="P95" s="36"/>
      <c r="Q95" s="121" t="e">
        <f t="shared" si="4"/>
        <v>#DIV/0!</v>
      </c>
    </row>
    <row r="96" spans="1:18" ht="76.5" hidden="1" customHeight="1">
      <c r="A96" s="27" t="s">
        <v>203</v>
      </c>
      <c r="B96" s="28" t="s">
        <v>119</v>
      </c>
      <c r="C96" s="279"/>
      <c r="D96" s="88"/>
      <c r="E96" s="74"/>
      <c r="F96" s="89"/>
      <c r="G96" s="90"/>
      <c r="H96" s="36"/>
      <c r="I96" s="29"/>
      <c r="J96" s="22"/>
      <c r="K96" s="35"/>
      <c r="L96" s="93"/>
      <c r="M96" s="79"/>
      <c r="N96" s="89"/>
      <c r="O96" s="90"/>
      <c r="P96" s="36"/>
      <c r="Q96" s="121" t="e">
        <f t="shared" si="4"/>
        <v>#DIV/0!</v>
      </c>
    </row>
    <row r="97" spans="1:17" ht="76.5" hidden="1" customHeight="1">
      <c r="A97" s="27" t="s">
        <v>204</v>
      </c>
      <c r="B97" s="28" t="s">
        <v>194</v>
      </c>
      <c r="C97" s="279"/>
      <c r="D97" s="88"/>
      <c r="E97" s="74"/>
      <c r="F97" s="89"/>
      <c r="G97" s="90"/>
      <c r="H97" s="36"/>
      <c r="I97" s="29"/>
      <c r="J97" s="22"/>
      <c r="K97" s="35"/>
      <c r="L97" s="93"/>
      <c r="M97" s="79"/>
      <c r="N97" s="89"/>
      <c r="O97" s="90"/>
      <c r="P97" s="36"/>
      <c r="Q97" s="121" t="e">
        <f t="shared" si="4"/>
        <v>#DIV/0!</v>
      </c>
    </row>
    <row r="98" spans="1:17" ht="63.75">
      <c r="A98" s="27" t="s">
        <v>205</v>
      </c>
      <c r="B98" s="28" t="s">
        <v>120</v>
      </c>
      <c r="C98" s="279"/>
      <c r="D98" s="88"/>
      <c r="E98" s="74">
        <v>6000</v>
      </c>
      <c r="F98" s="89"/>
      <c r="G98" s="90"/>
      <c r="H98" s="36"/>
      <c r="I98" s="29" t="s">
        <v>193</v>
      </c>
      <c r="J98" s="22"/>
      <c r="K98" s="35"/>
      <c r="L98" s="93"/>
      <c r="M98" s="79">
        <v>0</v>
      </c>
      <c r="N98" s="89"/>
      <c r="O98" s="90"/>
      <c r="P98" s="36"/>
      <c r="Q98" s="121">
        <f t="shared" si="4"/>
        <v>0</v>
      </c>
    </row>
    <row r="99" spans="1:17" ht="102" customHeight="1">
      <c r="A99" s="27" t="s">
        <v>206</v>
      </c>
      <c r="B99" s="28" t="s">
        <v>121</v>
      </c>
      <c r="C99" s="279" t="s">
        <v>21</v>
      </c>
      <c r="D99" s="88"/>
      <c r="E99" s="74">
        <v>6000</v>
      </c>
      <c r="F99" s="89"/>
      <c r="G99" s="90"/>
      <c r="H99" s="36"/>
      <c r="I99" s="29" t="s">
        <v>193</v>
      </c>
      <c r="J99" s="22"/>
      <c r="K99" s="35"/>
      <c r="L99" s="93"/>
      <c r="M99" s="79">
        <v>0</v>
      </c>
      <c r="N99" s="89"/>
      <c r="O99" s="90"/>
      <c r="P99" s="36"/>
      <c r="Q99" s="121">
        <f t="shared" si="4"/>
        <v>0</v>
      </c>
    </row>
    <row r="100" spans="1:17" ht="63.75">
      <c r="A100" s="27" t="s">
        <v>207</v>
      </c>
      <c r="B100" s="28" t="s">
        <v>122</v>
      </c>
      <c r="C100" s="279"/>
      <c r="D100" s="88"/>
      <c r="E100" s="74">
        <v>3000</v>
      </c>
      <c r="F100" s="89"/>
      <c r="G100" s="90"/>
      <c r="H100" s="36"/>
      <c r="I100" s="29" t="s">
        <v>193</v>
      </c>
      <c r="J100" s="22"/>
      <c r="K100" s="35"/>
      <c r="L100" s="93"/>
      <c r="M100" s="79">
        <v>0</v>
      </c>
      <c r="N100" s="89"/>
      <c r="O100" s="90"/>
      <c r="P100" s="36"/>
      <c r="Q100" s="121">
        <f t="shared" si="4"/>
        <v>0</v>
      </c>
    </row>
    <row r="101" spans="1:17" ht="76.5" hidden="1" customHeight="1">
      <c r="A101" s="27" t="s">
        <v>208</v>
      </c>
      <c r="B101" s="28" t="s">
        <v>123</v>
      </c>
      <c r="C101" s="279"/>
      <c r="D101" s="88"/>
      <c r="E101" s="74">
        <v>0</v>
      </c>
      <c r="F101" s="89"/>
      <c r="G101" s="90"/>
      <c r="H101" s="36"/>
      <c r="I101" s="67">
        <v>0</v>
      </c>
      <c r="J101" s="22"/>
      <c r="K101" s="35"/>
      <c r="L101" s="93"/>
      <c r="M101" s="79">
        <v>0</v>
      </c>
      <c r="N101" s="89"/>
      <c r="O101" s="90"/>
      <c r="P101" s="36"/>
      <c r="Q101" s="121"/>
    </row>
    <row r="102" spans="1:17" ht="63.75" hidden="1" customHeight="1">
      <c r="A102" s="25" t="s">
        <v>209</v>
      </c>
      <c r="B102" s="26" t="s">
        <v>124</v>
      </c>
      <c r="C102" s="279"/>
      <c r="D102" s="99"/>
      <c r="E102" s="81">
        <f>E103</f>
        <v>0</v>
      </c>
      <c r="F102" s="94"/>
      <c r="G102" s="100"/>
      <c r="H102" s="33"/>
      <c r="I102" s="66">
        <v>0</v>
      </c>
      <c r="J102" s="24"/>
      <c r="K102" s="31"/>
      <c r="L102" s="113"/>
      <c r="M102" s="108">
        <f>M103</f>
        <v>0</v>
      </c>
      <c r="N102" s="94"/>
      <c r="O102" s="100"/>
      <c r="P102" s="33"/>
      <c r="Q102" s="121"/>
    </row>
    <row r="103" spans="1:17" ht="51" hidden="1" customHeight="1">
      <c r="A103" s="25" t="s">
        <v>210</v>
      </c>
      <c r="B103" s="26" t="s">
        <v>125</v>
      </c>
      <c r="C103" s="279"/>
      <c r="D103" s="99"/>
      <c r="E103" s="81">
        <f>E104+E105</f>
        <v>0</v>
      </c>
      <c r="F103" s="94"/>
      <c r="G103" s="100"/>
      <c r="H103" s="33"/>
      <c r="I103" s="66">
        <v>0</v>
      </c>
      <c r="J103" s="24"/>
      <c r="K103" s="31"/>
      <c r="L103" s="113"/>
      <c r="M103" s="108">
        <f>M104+M105</f>
        <v>0</v>
      </c>
      <c r="N103" s="94"/>
      <c r="O103" s="100"/>
      <c r="P103" s="33"/>
      <c r="Q103" s="121"/>
    </row>
    <row r="104" spans="1:17" ht="63.75" hidden="1" customHeight="1">
      <c r="A104" s="27" t="s">
        <v>211</v>
      </c>
      <c r="B104" s="28" t="s">
        <v>117</v>
      </c>
      <c r="C104" s="279"/>
      <c r="D104" s="88"/>
      <c r="E104" s="74"/>
      <c r="F104" s="89"/>
      <c r="G104" s="90"/>
      <c r="H104" s="36"/>
      <c r="I104" s="29"/>
      <c r="J104" s="22"/>
      <c r="K104" s="35"/>
      <c r="L104" s="93"/>
      <c r="M104" s="79"/>
      <c r="N104" s="89"/>
      <c r="O104" s="90"/>
      <c r="P104" s="36"/>
      <c r="Q104" s="121"/>
    </row>
    <row r="105" spans="1:17" ht="76.5" hidden="1" customHeight="1">
      <c r="A105" s="27" t="s">
        <v>212</v>
      </c>
      <c r="B105" s="28" t="s">
        <v>126</v>
      </c>
      <c r="C105" s="279"/>
      <c r="D105" s="88"/>
      <c r="E105" s="74"/>
      <c r="F105" s="89"/>
      <c r="G105" s="90"/>
      <c r="H105" s="36"/>
      <c r="I105" s="29"/>
      <c r="J105" s="22"/>
      <c r="K105" s="35"/>
      <c r="L105" s="93"/>
      <c r="M105" s="79"/>
      <c r="N105" s="89"/>
      <c r="O105" s="90"/>
      <c r="P105" s="36"/>
      <c r="Q105" s="121"/>
    </row>
    <row r="106" spans="1:17" ht="51">
      <c r="A106" s="25" t="s">
        <v>213</v>
      </c>
      <c r="B106" s="26" t="s">
        <v>127</v>
      </c>
      <c r="C106" s="279"/>
      <c r="D106" s="99"/>
      <c r="E106" s="81">
        <f>E107+E108</f>
        <v>250</v>
      </c>
      <c r="F106" s="94"/>
      <c r="G106" s="100"/>
      <c r="H106" s="60"/>
      <c r="I106" s="66">
        <f>I107+I108</f>
        <v>75</v>
      </c>
      <c r="J106" s="45"/>
      <c r="K106" s="72"/>
      <c r="L106" s="113"/>
      <c r="M106" s="108">
        <f>M107+M108</f>
        <v>75</v>
      </c>
      <c r="N106" s="94"/>
      <c r="O106" s="100"/>
      <c r="P106" s="33"/>
      <c r="Q106" s="121">
        <f t="shared" si="4"/>
        <v>0.3</v>
      </c>
    </row>
    <row r="107" spans="1:17" ht="76.5">
      <c r="A107" s="27" t="s">
        <v>214</v>
      </c>
      <c r="B107" s="28" t="s">
        <v>128</v>
      </c>
      <c r="C107" s="279"/>
      <c r="D107" s="88"/>
      <c r="E107" s="74">
        <v>50</v>
      </c>
      <c r="F107" s="89"/>
      <c r="G107" s="90"/>
      <c r="H107" s="70"/>
      <c r="I107" s="67"/>
      <c r="J107" s="48"/>
      <c r="K107" s="71"/>
      <c r="L107" s="93"/>
      <c r="M107" s="79"/>
      <c r="N107" s="89"/>
      <c r="O107" s="90"/>
      <c r="P107" s="36"/>
      <c r="Q107" s="121">
        <f t="shared" si="4"/>
        <v>0</v>
      </c>
    </row>
    <row r="108" spans="1:17" ht="140.25">
      <c r="A108" s="25" t="s">
        <v>215</v>
      </c>
      <c r="B108" s="26" t="s">
        <v>129</v>
      </c>
      <c r="C108" s="279"/>
      <c r="D108" s="99"/>
      <c r="E108" s="81">
        <f>E109+E110+E111+E112</f>
        <v>200</v>
      </c>
      <c r="F108" s="94"/>
      <c r="G108" s="100"/>
      <c r="H108" s="60"/>
      <c r="I108" s="66">
        <f>I109+I110+I111+I112</f>
        <v>75</v>
      </c>
      <c r="J108" s="45"/>
      <c r="K108" s="72"/>
      <c r="L108" s="113"/>
      <c r="M108" s="108">
        <f>M109+M110+M111+M112</f>
        <v>75</v>
      </c>
      <c r="N108" s="94"/>
      <c r="O108" s="100"/>
      <c r="P108" s="33"/>
      <c r="Q108" s="121">
        <f t="shared" si="4"/>
        <v>0.375</v>
      </c>
    </row>
    <row r="109" spans="1:17" ht="127.5">
      <c r="A109" s="27" t="s">
        <v>216</v>
      </c>
      <c r="B109" s="28" t="s">
        <v>130</v>
      </c>
      <c r="C109" s="279"/>
      <c r="D109" s="88"/>
      <c r="E109" s="74">
        <v>50</v>
      </c>
      <c r="F109" s="89"/>
      <c r="G109" s="90"/>
      <c r="H109" s="70"/>
      <c r="I109" s="67">
        <v>50</v>
      </c>
      <c r="J109" s="68"/>
      <c r="K109" s="111"/>
      <c r="L109" s="114"/>
      <c r="M109" s="74">
        <v>50</v>
      </c>
      <c r="N109" s="89"/>
      <c r="O109" s="90"/>
      <c r="P109" s="36"/>
      <c r="Q109" s="121">
        <f t="shared" si="4"/>
        <v>1</v>
      </c>
    </row>
    <row r="110" spans="1:17" ht="63.75">
      <c r="A110" s="27" t="s">
        <v>217</v>
      </c>
      <c r="B110" s="28" t="s">
        <v>131</v>
      </c>
      <c r="C110" s="279"/>
      <c r="D110" s="88"/>
      <c r="E110" s="74">
        <v>40</v>
      </c>
      <c r="F110" s="89"/>
      <c r="G110" s="90"/>
      <c r="H110" s="70"/>
      <c r="I110" s="67"/>
      <c r="J110" s="68"/>
      <c r="K110" s="111"/>
      <c r="L110" s="114"/>
      <c r="M110" s="74"/>
      <c r="N110" s="89"/>
      <c r="O110" s="90"/>
      <c r="P110" s="36"/>
      <c r="Q110" s="121">
        <f t="shared" si="4"/>
        <v>0</v>
      </c>
    </row>
    <row r="111" spans="1:17" ht="51">
      <c r="A111" s="27" t="s">
        <v>218</v>
      </c>
      <c r="B111" s="28" t="s">
        <v>132</v>
      </c>
      <c r="C111" s="279"/>
      <c r="D111" s="88"/>
      <c r="E111" s="74">
        <v>50</v>
      </c>
      <c r="F111" s="89"/>
      <c r="G111" s="90"/>
      <c r="H111" s="70"/>
      <c r="I111" s="67">
        <v>25</v>
      </c>
      <c r="J111" s="68"/>
      <c r="K111" s="111"/>
      <c r="L111" s="114"/>
      <c r="M111" s="74">
        <v>25</v>
      </c>
      <c r="N111" s="89"/>
      <c r="O111" s="90"/>
      <c r="P111" s="36"/>
      <c r="Q111" s="121">
        <f t="shared" si="4"/>
        <v>0.5</v>
      </c>
    </row>
    <row r="112" spans="1:17" ht="38.25">
      <c r="A112" s="27" t="s">
        <v>219</v>
      </c>
      <c r="B112" s="28" t="s">
        <v>133</v>
      </c>
      <c r="C112" s="279"/>
      <c r="D112" s="88"/>
      <c r="E112" s="74">
        <v>60</v>
      </c>
      <c r="F112" s="89"/>
      <c r="G112" s="90"/>
      <c r="H112" s="70"/>
      <c r="I112" s="67"/>
      <c r="J112" s="68"/>
      <c r="K112" s="111"/>
      <c r="L112" s="114"/>
      <c r="M112" s="74"/>
      <c r="N112" s="89"/>
      <c r="O112" s="90"/>
      <c r="P112" s="36"/>
      <c r="Q112" s="121">
        <f t="shared" si="4"/>
        <v>0</v>
      </c>
    </row>
    <row r="113" spans="1:17">
      <c r="A113" s="25" t="s">
        <v>220</v>
      </c>
      <c r="B113" s="26" t="s">
        <v>17</v>
      </c>
      <c r="C113" s="279"/>
      <c r="D113" s="99"/>
      <c r="E113" s="81">
        <f>E114</f>
        <v>4800</v>
      </c>
      <c r="F113" s="94"/>
      <c r="G113" s="100"/>
      <c r="H113" s="60"/>
      <c r="I113" s="66">
        <f>I114</f>
        <v>1600</v>
      </c>
      <c r="J113" s="45"/>
      <c r="K113" s="72"/>
      <c r="L113" s="113"/>
      <c r="M113" s="108">
        <f>M114</f>
        <v>0</v>
      </c>
      <c r="N113" s="94"/>
      <c r="O113" s="100"/>
      <c r="P113" s="33"/>
      <c r="Q113" s="121">
        <f t="shared" si="4"/>
        <v>0</v>
      </c>
    </row>
    <row r="114" spans="1:17" ht="26.25" thickBot="1">
      <c r="A114" s="199" t="s">
        <v>221</v>
      </c>
      <c r="B114" s="200" t="s">
        <v>134</v>
      </c>
      <c r="C114" s="299"/>
      <c r="D114" s="126"/>
      <c r="E114" s="127">
        <v>4800</v>
      </c>
      <c r="F114" s="201"/>
      <c r="G114" s="202"/>
      <c r="H114" s="203"/>
      <c r="I114" s="204">
        <v>1600</v>
      </c>
      <c r="J114" s="205"/>
      <c r="K114" s="206"/>
      <c r="L114" s="207"/>
      <c r="M114" s="132">
        <v>0</v>
      </c>
      <c r="N114" s="201"/>
      <c r="O114" s="202"/>
      <c r="P114" s="161"/>
      <c r="Q114" s="121">
        <f t="shared" si="4"/>
        <v>0</v>
      </c>
    </row>
    <row r="115" spans="1:17" s="7" customFormat="1" ht="15.75" thickBot="1">
      <c r="A115" s="208"/>
      <c r="B115" s="136" t="s">
        <v>10</v>
      </c>
      <c r="C115" s="162"/>
      <c r="D115" s="209"/>
      <c r="E115" s="210">
        <f>E91+E102+E106+E113</f>
        <v>20050</v>
      </c>
      <c r="F115" s="211"/>
      <c r="G115" s="212"/>
      <c r="H115" s="213"/>
      <c r="I115" s="214">
        <f>I91+I102+I106+I113</f>
        <v>1675</v>
      </c>
      <c r="J115" s="214"/>
      <c r="K115" s="215"/>
      <c r="L115" s="216"/>
      <c r="M115" s="211">
        <f>M91+M102+M106+M113</f>
        <v>75</v>
      </c>
      <c r="N115" s="139"/>
      <c r="O115" s="140"/>
      <c r="P115" s="142"/>
      <c r="Q115" s="121">
        <f t="shared" si="4"/>
        <v>3.740648379052369E-3</v>
      </c>
    </row>
    <row r="116" spans="1:17" ht="19.5" thickBot="1">
      <c r="A116" s="273" t="s">
        <v>18</v>
      </c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5"/>
      <c r="Q116" s="121" t="e">
        <f t="shared" si="4"/>
        <v>#DIV/0!</v>
      </c>
    </row>
    <row r="117" spans="1:17" ht="63.75" customHeight="1">
      <c r="A117" s="149" t="s">
        <v>222</v>
      </c>
      <c r="B117" s="150" t="s">
        <v>19</v>
      </c>
      <c r="C117" s="300" t="s">
        <v>21</v>
      </c>
      <c r="D117" s="151">
        <f>D118+D119+D120+D121+D122+D123+D124+D125+D126+D127</f>
        <v>0</v>
      </c>
      <c r="E117" s="152">
        <f>E118+E119+E120+E121+E122+E123+E124+E125+E126+E127</f>
        <v>36106.699999999997</v>
      </c>
      <c r="F117" s="30"/>
      <c r="G117" s="153"/>
      <c r="H117" s="154">
        <f>H118+H119+H120+H121+H122+H123+H124+H125+H126+H127</f>
        <v>0</v>
      </c>
      <c r="I117" s="152">
        <f>I118+I119+I120+I121+I122+I123+I124+I125+I126+I127</f>
        <v>1928.71</v>
      </c>
      <c r="J117" s="30"/>
      <c r="K117" s="149"/>
      <c r="L117" s="151">
        <f>L118+L119+L120+L121+L122+L123+L124+L125+L126+L127</f>
        <v>0</v>
      </c>
      <c r="M117" s="152">
        <f>M118+M119+M120+M121+M122+M123+M124+M125+M126+M127</f>
        <v>1647.51</v>
      </c>
      <c r="N117" s="30"/>
      <c r="O117" s="153"/>
      <c r="P117" s="112"/>
      <c r="Q117" s="121">
        <f t="shared" si="4"/>
        <v>4.5628927595155473E-2</v>
      </c>
    </row>
    <row r="118" spans="1:17" ht="38.25">
      <c r="A118" s="35" t="s">
        <v>239</v>
      </c>
      <c r="B118" s="12" t="s">
        <v>223</v>
      </c>
      <c r="C118" s="281"/>
      <c r="D118" s="61"/>
      <c r="E118" s="37">
        <v>1083.3</v>
      </c>
      <c r="F118" s="22"/>
      <c r="G118" s="57"/>
      <c r="H118" s="36"/>
      <c r="I118" s="37">
        <v>137</v>
      </c>
      <c r="J118" s="22"/>
      <c r="K118" s="35"/>
      <c r="L118" s="56"/>
      <c r="M118" s="37">
        <v>135.16999999999999</v>
      </c>
      <c r="N118" s="22"/>
      <c r="O118" s="57"/>
      <c r="P118" s="36"/>
      <c r="Q118" s="121">
        <f t="shared" si="4"/>
        <v>0.12477614695836795</v>
      </c>
    </row>
    <row r="119" spans="1:17" ht="25.5">
      <c r="A119" s="35" t="s">
        <v>240</v>
      </c>
      <c r="B119" s="12" t="s">
        <v>224</v>
      </c>
      <c r="C119" s="281"/>
      <c r="D119" s="61"/>
      <c r="E119" s="37">
        <v>1036.9000000000001</v>
      </c>
      <c r="F119" s="22"/>
      <c r="G119" s="57"/>
      <c r="H119" s="36"/>
      <c r="I119" s="37">
        <v>268</v>
      </c>
      <c r="J119" s="22"/>
      <c r="K119" s="35"/>
      <c r="L119" s="56"/>
      <c r="M119" s="37">
        <v>265.77999999999997</v>
      </c>
      <c r="N119" s="22"/>
      <c r="O119" s="57"/>
      <c r="P119" s="36"/>
      <c r="Q119" s="121">
        <f t="shared" si="4"/>
        <v>0.25632172822837301</v>
      </c>
    </row>
    <row r="120" spans="1:17" ht="63.75" customHeight="1">
      <c r="A120" s="35" t="s">
        <v>241</v>
      </c>
      <c r="B120" s="12" t="s">
        <v>225</v>
      </c>
      <c r="C120" s="281"/>
      <c r="D120" s="61"/>
      <c r="E120" s="37">
        <v>238.9</v>
      </c>
      <c r="F120" s="22"/>
      <c r="G120" s="57"/>
      <c r="H120" s="36"/>
      <c r="I120" s="37">
        <v>0</v>
      </c>
      <c r="J120" s="22"/>
      <c r="K120" s="35"/>
      <c r="L120" s="56"/>
      <c r="M120" s="37">
        <v>0</v>
      </c>
      <c r="N120" s="22"/>
      <c r="O120" s="57"/>
      <c r="P120" s="36"/>
      <c r="Q120" s="121">
        <f t="shared" si="4"/>
        <v>0</v>
      </c>
    </row>
    <row r="121" spans="1:17" ht="63.75">
      <c r="A121" s="35" t="s">
        <v>242</v>
      </c>
      <c r="B121" s="12" t="s">
        <v>226</v>
      </c>
      <c r="C121" s="281"/>
      <c r="D121" s="61"/>
      <c r="E121" s="37">
        <v>15999.9</v>
      </c>
      <c r="F121" s="22"/>
      <c r="G121" s="57"/>
      <c r="H121" s="36"/>
      <c r="I121" s="37">
        <v>270</v>
      </c>
      <c r="J121" s="22"/>
      <c r="K121" s="35"/>
      <c r="L121" s="56"/>
      <c r="M121" s="37">
        <v>264.60000000000002</v>
      </c>
      <c r="N121" s="22"/>
      <c r="O121" s="57"/>
      <c r="P121" s="36"/>
      <c r="Q121" s="121">
        <f t="shared" si="4"/>
        <v>1.6537603360021001E-2</v>
      </c>
    </row>
    <row r="122" spans="1:17" ht="114.75">
      <c r="A122" s="35" t="s">
        <v>243</v>
      </c>
      <c r="B122" s="12" t="s">
        <v>227</v>
      </c>
      <c r="C122" s="281"/>
      <c r="D122" s="61"/>
      <c r="E122" s="37">
        <v>1090</v>
      </c>
      <c r="F122" s="22"/>
      <c r="G122" s="57"/>
      <c r="H122" s="36"/>
      <c r="I122" s="37">
        <v>188.71</v>
      </c>
      <c r="J122" s="22"/>
      <c r="K122" s="35"/>
      <c r="L122" s="56"/>
      <c r="M122" s="37">
        <v>0</v>
      </c>
      <c r="N122" s="22"/>
      <c r="O122" s="57"/>
      <c r="P122" s="36"/>
      <c r="Q122" s="121">
        <f t="shared" si="4"/>
        <v>0</v>
      </c>
    </row>
    <row r="123" spans="1:17" ht="25.5">
      <c r="A123" s="35" t="s">
        <v>244</v>
      </c>
      <c r="B123" s="12" t="s">
        <v>228</v>
      </c>
      <c r="C123" s="281"/>
      <c r="D123" s="61"/>
      <c r="E123" s="37">
        <v>2766.9</v>
      </c>
      <c r="F123" s="22"/>
      <c r="G123" s="57"/>
      <c r="H123" s="36"/>
      <c r="I123" s="37">
        <v>120</v>
      </c>
      <c r="J123" s="22"/>
      <c r="K123" s="35"/>
      <c r="L123" s="56"/>
      <c r="M123" s="37">
        <v>117.45</v>
      </c>
      <c r="N123" s="22"/>
      <c r="O123" s="57"/>
      <c r="P123" s="36"/>
      <c r="Q123" s="121">
        <f t="shared" si="4"/>
        <v>4.2448227257942103E-2</v>
      </c>
    </row>
    <row r="124" spans="1:17" ht="165.75" customHeight="1">
      <c r="A124" s="35" t="s">
        <v>245</v>
      </c>
      <c r="B124" s="12" t="s">
        <v>262</v>
      </c>
      <c r="C124" s="281"/>
      <c r="D124" s="61"/>
      <c r="E124" s="37">
        <v>5896.6</v>
      </c>
      <c r="F124" s="22"/>
      <c r="G124" s="57"/>
      <c r="H124" s="36"/>
      <c r="I124" s="37">
        <v>130</v>
      </c>
      <c r="J124" s="22"/>
      <c r="K124" s="35"/>
      <c r="L124" s="56"/>
      <c r="M124" s="37">
        <f>103.72+15.62+6.83</f>
        <v>126.17</v>
      </c>
      <c r="N124" s="22"/>
      <c r="O124" s="57"/>
      <c r="P124" s="36"/>
      <c r="Q124" s="121">
        <f t="shared" si="4"/>
        <v>2.1397076281246818E-2</v>
      </c>
    </row>
    <row r="125" spans="1:17" ht="25.5">
      <c r="A125" s="35" t="s">
        <v>246</v>
      </c>
      <c r="B125" s="12" t="s">
        <v>229</v>
      </c>
      <c r="C125" s="281"/>
      <c r="D125" s="61"/>
      <c r="E125" s="37">
        <v>299.39999999999998</v>
      </c>
      <c r="F125" s="22"/>
      <c r="G125" s="57"/>
      <c r="H125" s="36"/>
      <c r="I125" s="37">
        <v>15</v>
      </c>
      <c r="J125" s="22"/>
      <c r="K125" s="35"/>
      <c r="L125" s="56"/>
      <c r="M125" s="37">
        <v>9.84</v>
      </c>
      <c r="N125" s="22"/>
      <c r="O125" s="57"/>
      <c r="P125" s="36"/>
      <c r="Q125" s="121">
        <f t="shared" si="4"/>
        <v>3.2865731462925853E-2</v>
      </c>
    </row>
    <row r="126" spans="1:17" ht="267.75">
      <c r="A126" s="35" t="s">
        <v>247</v>
      </c>
      <c r="B126" s="12" t="s">
        <v>263</v>
      </c>
      <c r="C126" s="281" t="s">
        <v>21</v>
      </c>
      <c r="D126" s="61"/>
      <c r="E126" s="37">
        <v>2672.3</v>
      </c>
      <c r="F126" s="22"/>
      <c r="G126" s="57"/>
      <c r="H126" s="36"/>
      <c r="I126" s="37">
        <v>800</v>
      </c>
      <c r="J126" s="22"/>
      <c r="K126" s="35"/>
      <c r="L126" s="56"/>
      <c r="M126" s="37">
        <v>728.5</v>
      </c>
      <c r="N126" s="22"/>
      <c r="O126" s="57"/>
      <c r="P126" s="36"/>
      <c r="Q126" s="121">
        <f t="shared" si="4"/>
        <v>0.27261160797814615</v>
      </c>
    </row>
    <row r="127" spans="1:17" ht="25.5">
      <c r="A127" s="38" t="s">
        <v>248</v>
      </c>
      <c r="B127" s="12" t="s">
        <v>230</v>
      </c>
      <c r="C127" s="281"/>
      <c r="D127" s="61"/>
      <c r="E127" s="37">
        <v>5022.5</v>
      </c>
      <c r="F127" s="22"/>
      <c r="G127" s="57"/>
      <c r="H127" s="36"/>
      <c r="I127" s="37"/>
      <c r="J127" s="22"/>
      <c r="K127" s="35"/>
      <c r="L127" s="56"/>
      <c r="M127" s="37"/>
      <c r="N127" s="22"/>
      <c r="O127" s="57"/>
      <c r="P127" s="36"/>
      <c r="Q127" s="121">
        <f t="shared" si="4"/>
        <v>0</v>
      </c>
    </row>
    <row r="128" spans="1:17" ht="55.5" customHeight="1">
      <c r="A128" s="39" t="s">
        <v>249</v>
      </c>
      <c r="B128" s="32" t="s">
        <v>231</v>
      </c>
      <c r="C128" s="281"/>
      <c r="D128" s="117">
        <f>D129+D132+D133</f>
        <v>11739.4</v>
      </c>
      <c r="E128" s="40">
        <f>E129+E132+E133</f>
        <v>918</v>
      </c>
      <c r="F128" s="24"/>
      <c r="G128" s="103"/>
      <c r="H128" s="116">
        <f>H129+H132+H133</f>
        <v>0</v>
      </c>
      <c r="I128" s="40">
        <f>I129+I132+I133</f>
        <v>10.782</v>
      </c>
      <c r="J128" s="24"/>
      <c r="K128" s="31"/>
      <c r="L128" s="117">
        <f>L129+L132+L133</f>
        <v>0</v>
      </c>
      <c r="M128" s="40">
        <f>M129+M132+M133</f>
        <v>0</v>
      </c>
      <c r="N128" s="24"/>
      <c r="O128" s="103"/>
      <c r="P128" s="33"/>
      <c r="Q128" s="121">
        <f t="shared" si="4"/>
        <v>0</v>
      </c>
    </row>
    <row r="129" spans="1:17" ht="114.75">
      <c r="A129" s="39" t="s">
        <v>250</v>
      </c>
      <c r="B129" s="32" t="s">
        <v>264</v>
      </c>
      <c r="C129" s="281"/>
      <c r="D129" s="118">
        <f>D130+D131</f>
        <v>0</v>
      </c>
      <c r="E129" s="34">
        <f>E130+E131</f>
        <v>617.9</v>
      </c>
      <c r="F129" s="24"/>
      <c r="G129" s="103"/>
      <c r="H129" s="115">
        <f>H130+H131</f>
        <v>0</v>
      </c>
      <c r="I129" s="34">
        <f>I130+I131</f>
        <v>10.782</v>
      </c>
      <c r="J129" s="24"/>
      <c r="K129" s="31"/>
      <c r="L129" s="118">
        <f>L130+L131</f>
        <v>0</v>
      </c>
      <c r="M129" s="34">
        <f>M130+M131</f>
        <v>0</v>
      </c>
      <c r="N129" s="24"/>
      <c r="O129" s="103"/>
      <c r="P129" s="33"/>
      <c r="Q129" s="121">
        <f t="shared" si="4"/>
        <v>0</v>
      </c>
    </row>
    <row r="130" spans="1:17" ht="153">
      <c r="A130" s="38" t="s">
        <v>251</v>
      </c>
      <c r="B130" s="12" t="s">
        <v>265</v>
      </c>
      <c r="C130" s="281"/>
      <c r="D130" s="61"/>
      <c r="E130" s="37">
        <v>617.9</v>
      </c>
      <c r="F130" s="22"/>
      <c r="G130" s="57"/>
      <c r="H130" s="36"/>
      <c r="I130" s="37">
        <v>10.782</v>
      </c>
      <c r="J130" s="22"/>
      <c r="K130" s="35"/>
      <c r="L130" s="56">
        <v>0</v>
      </c>
      <c r="M130" s="19">
        <v>0</v>
      </c>
      <c r="N130" s="22"/>
      <c r="O130" s="57"/>
      <c r="P130" s="36"/>
      <c r="Q130" s="121">
        <f t="shared" si="4"/>
        <v>0</v>
      </c>
    </row>
    <row r="131" spans="1:17" ht="178.5">
      <c r="A131" s="38" t="s">
        <v>252</v>
      </c>
      <c r="B131" s="12" t="s">
        <v>266</v>
      </c>
      <c r="C131" s="281" t="s">
        <v>21</v>
      </c>
      <c r="D131" s="61"/>
      <c r="E131" s="37">
        <v>0</v>
      </c>
      <c r="F131" s="22"/>
      <c r="G131" s="57"/>
      <c r="H131" s="36"/>
      <c r="I131" s="37"/>
      <c r="J131" s="22"/>
      <c r="K131" s="35"/>
      <c r="L131" s="56"/>
      <c r="M131" s="19"/>
      <c r="N131" s="22"/>
      <c r="O131" s="57"/>
      <c r="P131" s="36"/>
      <c r="Q131" s="121" t="e">
        <f t="shared" si="4"/>
        <v>#DIV/0!</v>
      </c>
    </row>
    <row r="132" spans="1:17" ht="25.5">
      <c r="A132" s="38" t="s">
        <v>253</v>
      </c>
      <c r="B132" s="41" t="s">
        <v>232</v>
      </c>
      <c r="C132" s="281"/>
      <c r="D132" s="61"/>
      <c r="E132" s="37">
        <v>300.10000000000002</v>
      </c>
      <c r="F132" s="22"/>
      <c r="G132" s="57"/>
      <c r="H132" s="36"/>
      <c r="I132" s="37">
        <v>0</v>
      </c>
      <c r="J132" s="22"/>
      <c r="K132" s="35"/>
      <c r="L132" s="56"/>
      <c r="M132" s="42">
        <v>0</v>
      </c>
      <c r="N132" s="22"/>
      <c r="O132" s="57"/>
      <c r="P132" s="36"/>
      <c r="Q132" s="121">
        <f t="shared" si="4"/>
        <v>0</v>
      </c>
    </row>
    <row r="133" spans="1:17" ht="90">
      <c r="A133" s="38" t="s">
        <v>254</v>
      </c>
      <c r="B133" s="12" t="s">
        <v>233</v>
      </c>
      <c r="C133" s="281"/>
      <c r="D133" s="61">
        <v>11739.4</v>
      </c>
      <c r="E133" s="37">
        <v>0</v>
      </c>
      <c r="F133" s="22"/>
      <c r="G133" s="57"/>
      <c r="H133" s="36"/>
      <c r="I133" s="37">
        <v>0</v>
      </c>
      <c r="J133" s="22"/>
      <c r="K133" s="35"/>
      <c r="L133" s="56"/>
      <c r="M133" s="42"/>
      <c r="N133" s="22"/>
      <c r="O133" s="57"/>
      <c r="P133" s="268" t="s">
        <v>288</v>
      </c>
      <c r="Q133" s="121">
        <f>L133/D133</f>
        <v>0</v>
      </c>
    </row>
    <row r="134" spans="1:17" ht="76.5">
      <c r="A134" s="39" t="s">
        <v>255</v>
      </c>
      <c r="B134" s="32" t="s">
        <v>234</v>
      </c>
      <c r="C134" s="281"/>
      <c r="D134" s="119">
        <v>0</v>
      </c>
      <c r="E134" s="34">
        <v>0</v>
      </c>
      <c r="F134" s="24"/>
      <c r="G134" s="103"/>
      <c r="H134" s="33"/>
      <c r="I134" s="34"/>
      <c r="J134" s="24"/>
      <c r="K134" s="31"/>
      <c r="L134" s="120"/>
      <c r="M134" s="147"/>
      <c r="N134" s="24"/>
      <c r="O134" s="103"/>
      <c r="P134" s="33"/>
      <c r="Q134" s="121" t="e">
        <f t="shared" si="4"/>
        <v>#DIV/0!</v>
      </c>
    </row>
    <row r="135" spans="1:17" ht="63.75">
      <c r="A135" s="38" t="s">
        <v>256</v>
      </c>
      <c r="B135" s="12" t="s">
        <v>267</v>
      </c>
      <c r="C135" s="281"/>
      <c r="D135" s="61"/>
      <c r="E135" s="37">
        <v>3531.3</v>
      </c>
      <c r="F135" s="22"/>
      <c r="G135" s="57"/>
      <c r="H135" s="36"/>
      <c r="I135" s="270">
        <v>16.934999999999999</v>
      </c>
      <c r="J135" s="22"/>
      <c r="K135" s="35"/>
      <c r="L135" s="56"/>
      <c r="M135" s="19">
        <v>16.940000000000001</v>
      </c>
      <c r="N135" s="22"/>
      <c r="O135" s="57"/>
      <c r="P135" s="36"/>
      <c r="Q135" s="121">
        <f t="shared" si="4"/>
        <v>4.7971002180500098E-3</v>
      </c>
    </row>
    <row r="136" spans="1:17" ht="24.75" customHeight="1">
      <c r="A136" s="39" t="s">
        <v>257</v>
      </c>
      <c r="B136" s="32" t="s">
        <v>235</v>
      </c>
      <c r="C136" s="281"/>
      <c r="D136" s="118">
        <f>D137+D138</f>
        <v>0</v>
      </c>
      <c r="E136" s="34">
        <f>E137+E138</f>
        <v>150</v>
      </c>
      <c r="F136" s="24"/>
      <c r="G136" s="103"/>
      <c r="H136" s="115">
        <f>H137+H138</f>
        <v>0</v>
      </c>
      <c r="I136" s="34">
        <f>I137+I138</f>
        <v>0</v>
      </c>
      <c r="J136" s="24"/>
      <c r="K136" s="31"/>
      <c r="L136" s="118">
        <f>L137+L138</f>
        <v>0</v>
      </c>
      <c r="M136" s="34">
        <f>M137+M138</f>
        <v>0</v>
      </c>
      <c r="N136" s="24"/>
      <c r="O136" s="103"/>
      <c r="P136" s="33"/>
      <c r="Q136" s="121">
        <f t="shared" si="4"/>
        <v>0</v>
      </c>
    </row>
    <row r="137" spans="1:17" ht="25.5">
      <c r="A137" s="38" t="s">
        <v>258</v>
      </c>
      <c r="B137" s="12" t="s">
        <v>236</v>
      </c>
      <c r="C137" s="281"/>
      <c r="D137" s="61"/>
      <c r="E137" s="37">
        <v>50</v>
      </c>
      <c r="F137" s="22"/>
      <c r="G137" s="57"/>
      <c r="H137" s="36"/>
      <c r="I137" s="37">
        <v>0</v>
      </c>
      <c r="J137" s="22"/>
      <c r="K137" s="35"/>
      <c r="L137" s="56"/>
      <c r="M137" s="19">
        <v>0</v>
      </c>
      <c r="N137" s="22"/>
      <c r="O137" s="57"/>
      <c r="P137" s="36"/>
      <c r="Q137" s="121">
        <f t="shared" si="4"/>
        <v>0</v>
      </c>
    </row>
    <row r="138" spans="1:17" ht="38.25">
      <c r="A138" s="38" t="s">
        <v>259</v>
      </c>
      <c r="B138" s="12" t="s">
        <v>237</v>
      </c>
      <c r="C138" s="281"/>
      <c r="D138" s="61"/>
      <c r="E138" s="37">
        <v>100</v>
      </c>
      <c r="F138" s="22"/>
      <c r="G138" s="57"/>
      <c r="H138" s="36"/>
      <c r="I138" s="37">
        <v>0</v>
      </c>
      <c r="J138" s="22"/>
      <c r="K138" s="35"/>
      <c r="L138" s="56"/>
      <c r="M138" s="19">
        <v>0</v>
      </c>
      <c r="N138" s="22"/>
      <c r="O138" s="57"/>
      <c r="P138" s="36"/>
      <c r="Q138" s="121">
        <f t="shared" ref="Q138:Q150" si="6">M138/E138</f>
        <v>0</v>
      </c>
    </row>
    <row r="139" spans="1:17" ht="102">
      <c r="A139" s="38" t="s">
        <v>260</v>
      </c>
      <c r="B139" s="12" t="s">
        <v>238</v>
      </c>
      <c r="C139" s="281"/>
      <c r="D139" s="61"/>
      <c r="E139" s="37">
        <v>136957.70000000001</v>
      </c>
      <c r="F139" s="22"/>
      <c r="G139" s="57"/>
      <c r="H139" s="36"/>
      <c r="I139" s="37">
        <v>27138.278999999999</v>
      </c>
      <c r="J139" s="22"/>
      <c r="K139" s="35"/>
      <c r="L139" s="56"/>
      <c r="M139" s="19">
        <v>26275.22</v>
      </c>
      <c r="N139" s="22"/>
      <c r="O139" s="57"/>
      <c r="P139" s="36"/>
      <c r="Q139" s="121">
        <f t="shared" si="6"/>
        <v>0.19184916218657291</v>
      </c>
    </row>
    <row r="140" spans="1:17" ht="153.75" thickBot="1">
      <c r="A140" s="155" t="s">
        <v>261</v>
      </c>
      <c r="B140" s="156" t="s">
        <v>280</v>
      </c>
      <c r="C140" s="269" t="s">
        <v>21</v>
      </c>
      <c r="D140" s="157">
        <v>192272.9</v>
      </c>
      <c r="E140" s="158"/>
      <c r="F140" s="159"/>
      <c r="G140" s="160"/>
      <c r="H140" s="130">
        <v>61300</v>
      </c>
      <c r="I140" s="127"/>
      <c r="J140" s="128"/>
      <c r="K140" s="131"/>
      <c r="L140" s="126">
        <v>42399.18</v>
      </c>
      <c r="M140" s="132"/>
      <c r="N140" s="159"/>
      <c r="O140" s="160"/>
      <c r="P140" s="268" t="s">
        <v>288</v>
      </c>
      <c r="Q140" s="121">
        <f>L140/D140</f>
        <v>0.22051563168808502</v>
      </c>
    </row>
    <row r="141" spans="1:17" s="7" customFormat="1" ht="15.75" thickBot="1">
      <c r="A141" s="135"/>
      <c r="B141" s="136" t="s">
        <v>10</v>
      </c>
      <c r="C141" s="162"/>
      <c r="D141" s="163">
        <f>D117+D128+D134+D135+D136+D139+D140</f>
        <v>204012.3</v>
      </c>
      <c r="E141" s="164">
        <f>E117+E128+E134+E135+E136+E139+E140</f>
        <v>177663.7</v>
      </c>
      <c r="F141" s="165"/>
      <c r="G141" s="141"/>
      <c r="H141" s="166">
        <f>H117+H128+H134+H135+H136+H139+H140</f>
        <v>61300</v>
      </c>
      <c r="I141" s="167">
        <f>I117+I128+I134+I135+I136+I139+I140</f>
        <v>29094.705999999998</v>
      </c>
      <c r="J141" s="168"/>
      <c r="K141" s="169"/>
      <c r="L141" s="170">
        <f>L117+L128+L134+L135+L136+L139+L140</f>
        <v>42399.18</v>
      </c>
      <c r="M141" s="167">
        <f>M117+M128+M134+M135+M136+M139+M140</f>
        <v>27939.670000000002</v>
      </c>
      <c r="N141" s="165"/>
      <c r="O141" s="141"/>
      <c r="P141" s="142"/>
      <c r="Q141" s="121">
        <f t="shared" si="6"/>
        <v>0.15726155652505266</v>
      </c>
    </row>
    <row r="142" spans="1:17" s="7" customFormat="1" ht="19.5" thickBot="1">
      <c r="A142" s="273" t="s">
        <v>20</v>
      </c>
      <c r="B142" s="274"/>
      <c r="C142" s="274"/>
      <c r="D142" s="274"/>
      <c r="E142" s="274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5"/>
      <c r="Q142" s="121"/>
    </row>
    <row r="143" spans="1:17" ht="38.25" customHeight="1">
      <c r="A143" s="171" t="s">
        <v>29</v>
      </c>
      <c r="B143" s="172" t="s">
        <v>195</v>
      </c>
      <c r="C143" s="276" t="s">
        <v>21</v>
      </c>
      <c r="D143" s="173"/>
      <c r="E143" s="174">
        <v>438.3</v>
      </c>
      <c r="F143" s="175"/>
      <c r="G143" s="176"/>
      <c r="H143" s="177"/>
      <c r="I143" s="174">
        <v>146.87799999999999</v>
      </c>
      <c r="J143" s="175"/>
      <c r="K143" s="178"/>
      <c r="L143" s="179"/>
      <c r="M143" s="180">
        <v>127.148</v>
      </c>
      <c r="N143" s="175"/>
      <c r="O143" s="176"/>
      <c r="P143" s="177"/>
      <c r="Q143" s="121">
        <f t="shared" si="6"/>
        <v>0.29009354323522701</v>
      </c>
    </row>
    <row r="144" spans="1:17" ht="64.5" thickBot="1">
      <c r="A144" s="181" t="s">
        <v>196</v>
      </c>
      <c r="B144" s="182" t="s">
        <v>197</v>
      </c>
      <c r="C144" s="278"/>
      <c r="D144" s="157"/>
      <c r="E144" s="158">
        <v>187.8</v>
      </c>
      <c r="F144" s="159"/>
      <c r="G144" s="160"/>
      <c r="H144" s="161"/>
      <c r="I144" s="158">
        <v>0</v>
      </c>
      <c r="J144" s="159"/>
      <c r="K144" s="183"/>
      <c r="L144" s="184"/>
      <c r="M144" s="185">
        <v>0</v>
      </c>
      <c r="N144" s="159"/>
      <c r="O144" s="160"/>
      <c r="P144" s="161"/>
      <c r="Q144" s="121">
        <f t="shared" si="6"/>
        <v>0</v>
      </c>
    </row>
    <row r="145" spans="1:18" s="7" customFormat="1" ht="15.75" thickBot="1">
      <c r="A145" s="135"/>
      <c r="B145" s="136" t="s">
        <v>10</v>
      </c>
      <c r="C145" s="162"/>
      <c r="D145" s="170">
        <f>D143+D144</f>
        <v>0</v>
      </c>
      <c r="E145" s="186">
        <f>E143+E144</f>
        <v>626.1</v>
      </c>
      <c r="F145" s="165"/>
      <c r="G145" s="141"/>
      <c r="H145" s="166">
        <f t="shared" ref="H145:I145" si="7">H143+H144</f>
        <v>0</v>
      </c>
      <c r="I145" s="167">
        <f t="shared" si="7"/>
        <v>146.87799999999999</v>
      </c>
      <c r="J145" s="165"/>
      <c r="K145" s="187"/>
      <c r="L145" s="170">
        <f t="shared" ref="L145:M145" si="8">L143+L144</f>
        <v>0</v>
      </c>
      <c r="M145" s="167">
        <f t="shared" si="8"/>
        <v>127.148</v>
      </c>
      <c r="N145" s="165"/>
      <c r="O145" s="141"/>
      <c r="P145" s="142"/>
      <c r="Q145" s="121">
        <f t="shared" si="6"/>
        <v>0.20307938029068837</v>
      </c>
    </row>
    <row r="146" spans="1:18" s="7" customFormat="1" ht="19.5" thickBot="1">
      <c r="A146" s="273" t="s">
        <v>273</v>
      </c>
      <c r="B146" s="274"/>
      <c r="C146" s="274"/>
      <c r="D146" s="274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5"/>
      <c r="Q146" s="121"/>
    </row>
    <row r="147" spans="1:18" s="7" customFormat="1" ht="51" customHeight="1">
      <c r="A147" s="188" t="s">
        <v>268</v>
      </c>
      <c r="B147" s="189" t="s">
        <v>269</v>
      </c>
      <c r="C147" s="276" t="s">
        <v>21</v>
      </c>
      <c r="D147" s="173"/>
      <c r="E147" s="190">
        <v>281164.5</v>
      </c>
      <c r="F147" s="191"/>
      <c r="G147" s="192"/>
      <c r="H147" s="193"/>
      <c r="I147" s="191">
        <f>17395.265+33323.513</f>
        <v>50718.777999999998</v>
      </c>
      <c r="J147" s="191"/>
      <c r="K147" s="194"/>
      <c r="L147" s="195"/>
      <c r="M147" s="191">
        <f>16672.886+33059.914</f>
        <v>49732.799999999996</v>
      </c>
      <c r="N147" s="175"/>
      <c r="O147" s="176"/>
      <c r="P147" s="177"/>
      <c r="Q147" s="121">
        <f t="shared" si="6"/>
        <v>0.17688150531094785</v>
      </c>
    </row>
    <row r="148" spans="1:18" s="7" customFormat="1" ht="89.25">
      <c r="A148" s="43" t="s">
        <v>270</v>
      </c>
      <c r="B148" s="44" t="s">
        <v>271</v>
      </c>
      <c r="C148" s="277"/>
      <c r="D148" s="61"/>
      <c r="E148" s="148">
        <v>500</v>
      </c>
      <c r="F148" s="47"/>
      <c r="G148" s="101"/>
      <c r="H148" s="98"/>
      <c r="I148" s="47">
        <v>223.517</v>
      </c>
      <c r="J148" s="47"/>
      <c r="K148" s="102"/>
      <c r="L148" s="88"/>
      <c r="M148" s="47">
        <v>223.517</v>
      </c>
      <c r="N148" s="22"/>
      <c r="O148" s="57"/>
      <c r="P148" s="36"/>
      <c r="Q148" s="121">
        <f t="shared" si="6"/>
        <v>0.44703399999999999</v>
      </c>
    </row>
    <row r="149" spans="1:18" s="7" customFormat="1" ht="77.25" thickBot="1">
      <c r="A149" s="196" t="s">
        <v>272</v>
      </c>
      <c r="B149" s="197" t="s">
        <v>281</v>
      </c>
      <c r="C149" s="278"/>
      <c r="D149" s="157"/>
      <c r="E149" s="198">
        <v>2000</v>
      </c>
      <c r="F149" s="128"/>
      <c r="G149" s="129"/>
      <c r="H149" s="130"/>
      <c r="I149" s="128">
        <v>0</v>
      </c>
      <c r="J149" s="128"/>
      <c r="K149" s="131"/>
      <c r="L149" s="126"/>
      <c r="M149" s="128">
        <v>0</v>
      </c>
      <c r="N149" s="159"/>
      <c r="O149" s="160"/>
      <c r="P149" s="161"/>
      <c r="Q149" s="121">
        <f t="shared" si="6"/>
        <v>0</v>
      </c>
    </row>
    <row r="150" spans="1:18" s="7" customFormat="1" ht="15.75" thickBot="1">
      <c r="A150" s="135"/>
      <c r="B150" s="136" t="s">
        <v>10</v>
      </c>
      <c r="C150" s="137"/>
      <c r="D150" s="170">
        <f>D148+D149+D147</f>
        <v>0</v>
      </c>
      <c r="E150" s="167">
        <f>E148+E149+E147</f>
        <v>283664.5</v>
      </c>
      <c r="F150" s="165"/>
      <c r="G150" s="141"/>
      <c r="H150" s="166">
        <f>H148+H149+H147</f>
        <v>0</v>
      </c>
      <c r="I150" s="167">
        <f>I148+I149+I147</f>
        <v>50942.294999999998</v>
      </c>
      <c r="J150" s="165"/>
      <c r="K150" s="187"/>
      <c r="L150" s="170">
        <f>L148+L149+L147</f>
        <v>0</v>
      </c>
      <c r="M150" s="167">
        <f>M148+M149+M147</f>
        <v>49956.316999999995</v>
      </c>
      <c r="N150" s="165"/>
      <c r="O150" s="141"/>
      <c r="P150" s="142"/>
      <c r="Q150" s="121">
        <f t="shared" si="6"/>
        <v>0.17611057076229136</v>
      </c>
    </row>
    <row r="151" spans="1:18" ht="15.75" thickBot="1">
      <c r="A151" s="257"/>
      <c r="B151" s="258" t="s">
        <v>11</v>
      </c>
      <c r="C151" s="259"/>
      <c r="D151" s="261">
        <f>D59+D89+D115+D141+D145+D150</f>
        <v>1982667</v>
      </c>
      <c r="E151" s="262">
        <f>E59+E89+E115+E141+E145+E150</f>
        <v>6580985.9999999991</v>
      </c>
      <c r="F151" s="263"/>
      <c r="G151" s="264"/>
      <c r="H151" s="265">
        <f>H59+H89+H115+H141+H145+H150</f>
        <v>498227.21184</v>
      </c>
      <c r="I151" s="262">
        <f>I59+I89+I115+I141+I145+I150</f>
        <v>1997431.1814959999</v>
      </c>
      <c r="J151" s="263"/>
      <c r="K151" s="266"/>
      <c r="L151" s="261">
        <f>L59+L89+L115+L141+L145+L150</f>
        <v>478868.40491000004</v>
      </c>
      <c r="M151" s="262">
        <f>M59+M89+M115+M141+M145+M150</f>
        <v>1982326.0796100001</v>
      </c>
      <c r="N151" s="263"/>
      <c r="O151" s="264"/>
      <c r="P151" s="260"/>
      <c r="Q151" s="121">
        <f>M151/E151</f>
        <v>0.30122022438734869</v>
      </c>
      <c r="R151" s="146">
        <f>L151/D151</f>
        <v>0.24152739966418971</v>
      </c>
    </row>
    <row r="152" spans="1:18">
      <c r="E152" s="15"/>
      <c r="I152" s="8"/>
      <c r="M152" s="8"/>
    </row>
    <row r="153" spans="1:18" ht="15.75" customHeight="1">
      <c r="A153" s="272" t="s">
        <v>278</v>
      </c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</row>
    <row r="154" spans="1:18" ht="15.75" customHeight="1">
      <c r="A154" s="272" t="s">
        <v>279</v>
      </c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</row>
  </sheetData>
  <mergeCells count="37">
    <mergeCell ref="C78:C85"/>
    <mergeCell ref="C86:C87"/>
    <mergeCell ref="C91:C98"/>
    <mergeCell ref="C99:C114"/>
    <mergeCell ref="C117:C125"/>
    <mergeCell ref="A2:P2"/>
    <mergeCell ref="A3:P3"/>
    <mergeCell ref="A90:P90"/>
    <mergeCell ref="P5:P6"/>
    <mergeCell ref="A8:P8"/>
    <mergeCell ref="A60:P60"/>
    <mergeCell ref="A5:A6"/>
    <mergeCell ref="B5:B6"/>
    <mergeCell ref="C5:C6"/>
    <mergeCell ref="D5:G5"/>
    <mergeCell ref="H5:K5"/>
    <mergeCell ref="L5:O5"/>
    <mergeCell ref="B31:B32"/>
    <mergeCell ref="A31:A32"/>
    <mergeCell ref="C9:C19"/>
    <mergeCell ref="C20:C27"/>
    <mergeCell ref="O4:P4"/>
    <mergeCell ref="A153:P153"/>
    <mergeCell ref="A146:P146"/>
    <mergeCell ref="C147:C149"/>
    <mergeCell ref="A154:P154"/>
    <mergeCell ref="A116:P116"/>
    <mergeCell ref="A142:P142"/>
    <mergeCell ref="C143:C144"/>
    <mergeCell ref="C28:C30"/>
    <mergeCell ref="C33:C39"/>
    <mergeCell ref="C40:C50"/>
    <mergeCell ref="C51:C57"/>
    <mergeCell ref="C61:C67"/>
    <mergeCell ref="C68:C77"/>
    <mergeCell ref="C126:C130"/>
    <mergeCell ref="C131:C139"/>
  </mergeCells>
  <pageMargins left="0" right="0" top="0.51" bottom="0.32" header="0.31496062992125984" footer="0.31496062992125984"/>
  <pageSetup paperSize="9" scale="73" fitToHeight="0" orientation="landscape" r:id="rId1"/>
  <rowBreaks count="1" manualBreakCount="1"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финансир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финансир!Заголовки_для_печати</vt:lpstr>
      <vt:lpstr>финансир!Область_печати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2015-05-08T08:42:08Z</dcterms:modified>
</cp:coreProperties>
</file>