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360" windowWidth="19440" windowHeight="8070"/>
  </bookViews>
  <sheets>
    <sheet name="финансир" sheetId="1" r:id="rId1"/>
    <sheet name="Целевые индикаторы " sheetId="7" r:id="rId2"/>
    <sheet name="план-график" sheetId="10" r:id="rId3"/>
    <sheet name="сведения о внесенных изменениях" sheetId="12" r:id="rId4"/>
  </sheets>
  <definedNames>
    <definedName name="_ftn1" localSheetId="0">финансир!$A$18</definedName>
    <definedName name="_ftn2" localSheetId="0">финансир!$A$20</definedName>
    <definedName name="_ftn3" localSheetId="0">финансир!$A$21</definedName>
    <definedName name="_ftn4" localSheetId="0">финансир!$A$22</definedName>
    <definedName name="_ftnref1" localSheetId="0">финансир!$D$6</definedName>
    <definedName name="_ftnref2" localSheetId="0">финансир!$E$6</definedName>
    <definedName name="_ftnref3" localSheetId="0">финансир!$F$6</definedName>
    <definedName name="_ftnref4" localSheetId="0">финансир!$G$6</definedName>
    <definedName name="_xlnm.Print_Titles" localSheetId="0">финансир!$7:$7</definedName>
    <definedName name="_xlnm.Print_Area" localSheetId="2">'план-график'!$A$1:$L$182</definedName>
    <definedName name="_xlnm.Print_Area" localSheetId="3">'сведения о внесенных изменениях'!$A$1:$E$13</definedName>
    <definedName name="_xlnm.Print_Area" localSheetId="0">финансир!$A$1:$P$159</definedName>
    <definedName name="_xlnm.Print_Area" localSheetId="1">'Целевые индикаторы '!$A$1:$G$157</definedName>
  </definedNames>
  <calcPr calcId="145621"/>
</workbook>
</file>

<file path=xl/calcChain.xml><?xml version="1.0" encoding="utf-8"?>
<calcChain xmlns="http://schemas.openxmlformats.org/spreadsheetml/2006/main">
  <c r="M63" i="1" l="1"/>
  <c r="L63" i="1"/>
  <c r="H29" i="10"/>
  <c r="F64" i="7" l="1"/>
  <c r="F128" i="7" l="1"/>
  <c r="I31" i="10"/>
  <c r="M15" i="1"/>
  <c r="M158" i="1" s="1"/>
  <c r="L158" i="1"/>
  <c r="I94" i="10"/>
  <c r="E15" i="1" l="1"/>
  <c r="E63" i="1" s="1"/>
  <c r="H100" i="10"/>
  <c r="M120" i="1"/>
  <c r="L120" i="1"/>
  <c r="M96" i="1"/>
  <c r="M95" i="1" s="1"/>
  <c r="L96" i="1"/>
  <c r="L95" i="1" s="1"/>
  <c r="H110" i="10"/>
  <c r="H108" i="10"/>
  <c r="H106" i="10"/>
  <c r="I126" i="10"/>
  <c r="L117" i="1"/>
  <c r="I63" i="1"/>
  <c r="H63" i="1"/>
  <c r="D63" i="1"/>
  <c r="H81" i="10" l="1"/>
  <c r="H76" i="10" s="1"/>
  <c r="H66" i="10" s="1"/>
  <c r="I117" i="10"/>
  <c r="H167" i="10"/>
  <c r="H124" i="10"/>
  <c r="H125" i="10"/>
  <c r="H99" i="10"/>
  <c r="H32" i="10"/>
  <c r="I7" i="10"/>
  <c r="I168" i="10"/>
  <c r="I169" i="10"/>
  <c r="I170" i="10"/>
  <c r="F149" i="7"/>
  <c r="F148" i="7"/>
  <c r="F138" i="7"/>
  <c r="F117" i="7"/>
  <c r="D122" i="1"/>
  <c r="M154" i="1"/>
  <c r="D60" i="1"/>
  <c r="H121" i="10"/>
  <c r="H119" i="10"/>
  <c r="H117" i="10"/>
  <c r="H43" i="10"/>
  <c r="H40" i="10"/>
  <c r="H39" i="10"/>
  <c r="G155" i="7"/>
  <c r="F154" i="7"/>
  <c r="F153" i="7"/>
  <c r="F111" i="7"/>
  <c r="F109" i="7"/>
  <c r="H47" i="10"/>
  <c r="H45" i="10"/>
  <c r="H33" i="10"/>
  <c r="H24" i="10"/>
  <c r="I178" i="10"/>
  <c r="I8" i="10"/>
  <c r="M157" i="1"/>
  <c r="I154" i="1"/>
  <c r="I157" i="1" s="1"/>
  <c r="E122" i="1"/>
  <c r="E147" i="1" s="1"/>
  <c r="E134" i="1"/>
  <c r="E133" i="1"/>
  <c r="E141" i="1"/>
  <c r="H117" i="1"/>
  <c r="I96" i="1"/>
  <c r="H96" i="1"/>
  <c r="H95" i="1" s="1"/>
  <c r="H120" i="1" s="1"/>
  <c r="D96" i="1"/>
  <c r="D95" i="1" s="1"/>
  <c r="D120" i="1" s="1"/>
  <c r="D117" i="1"/>
  <c r="E117" i="1"/>
  <c r="I117" i="1"/>
  <c r="I15" i="1"/>
  <c r="M141" i="1"/>
  <c r="I141" i="1"/>
  <c r="H157" i="1"/>
  <c r="I152" i="1"/>
  <c r="H152" i="1"/>
  <c r="H141" i="1"/>
  <c r="I134" i="1"/>
  <c r="I133" i="1"/>
  <c r="H134" i="1"/>
  <c r="H133" i="1" s="1"/>
  <c r="H147" i="1" s="1"/>
  <c r="I122" i="1"/>
  <c r="I147" i="1" s="1"/>
  <c r="H122" i="1"/>
  <c r="I112" i="1"/>
  <c r="I110" i="1" s="1"/>
  <c r="I107" i="1"/>
  <c r="I106" i="1" s="1"/>
  <c r="I95" i="1"/>
  <c r="I74" i="1"/>
  <c r="I93" i="1"/>
  <c r="H74" i="1"/>
  <c r="H93" i="1"/>
  <c r="H15" i="1"/>
  <c r="I11" i="1"/>
  <c r="F87" i="7"/>
  <c r="F55" i="7"/>
  <c r="F11" i="7"/>
  <c r="H175" i="10"/>
  <c r="I156" i="10"/>
  <c r="I155" i="10"/>
  <c r="I153" i="10"/>
  <c r="I152" i="10"/>
  <c r="I150" i="10"/>
  <c r="I149" i="10"/>
  <c r="I148" i="10"/>
  <c r="I147" i="10"/>
  <c r="I146" i="10"/>
  <c r="I145" i="10"/>
  <c r="I133" i="10"/>
  <c r="H131" i="10"/>
  <c r="I125" i="10"/>
  <c r="I123" i="10"/>
  <c r="I122" i="10"/>
  <c r="I121" i="10"/>
  <c r="I120" i="10"/>
  <c r="I118" i="10"/>
  <c r="I116" i="10"/>
  <c r="I115" i="10"/>
  <c r="I112" i="10"/>
  <c r="I110" i="10"/>
  <c r="I108" i="10"/>
  <c r="I106" i="10"/>
  <c r="I105" i="10"/>
  <c r="I104" i="10"/>
  <c r="I103" i="10"/>
  <c r="I102" i="10"/>
  <c r="I101" i="10"/>
  <c r="I93" i="10"/>
  <c r="I92" i="10"/>
  <c r="I91" i="10"/>
  <c r="I90" i="10"/>
  <c r="I89" i="10"/>
  <c r="I88" i="10"/>
  <c r="I87" i="10"/>
  <c r="I86" i="10"/>
  <c r="I85" i="10"/>
  <c r="I84" i="10"/>
  <c r="I83" i="10"/>
  <c r="I82" i="10"/>
  <c r="I81" i="10"/>
  <c r="I80" i="10"/>
  <c r="I79" i="10"/>
  <c r="I78" i="10"/>
  <c r="I77" i="10"/>
  <c r="I75" i="10"/>
  <c r="I74" i="10"/>
  <c r="I73" i="10"/>
  <c r="I72" i="10"/>
  <c r="I71" i="10"/>
  <c r="I70" i="10"/>
  <c r="I69" i="10"/>
  <c r="I68" i="10"/>
  <c r="I67" i="10"/>
  <c r="I57" i="10"/>
  <c r="I56" i="10"/>
  <c r="I55" i="10"/>
  <c r="I54" i="10"/>
  <c r="I53" i="10"/>
  <c r="I52" i="10"/>
  <c r="I51" i="10"/>
  <c r="I50" i="10"/>
  <c r="I49" i="10"/>
  <c r="I48" i="10"/>
  <c r="I47" i="10"/>
  <c r="I46" i="10"/>
  <c r="I45" i="10"/>
  <c r="I44" i="10"/>
  <c r="I43" i="10"/>
  <c r="I42" i="10"/>
  <c r="I41" i="10"/>
  <c r="I40" i="10"/>
  <c r="I39" i="10"/>
  <c r="I38" i="10"/>
  <c r="I37" i="10"/>
  <c r="I36" i="10"/>
  <c r="I35" i="10"/>
  <c r="I34" i="10"/>
  <c r="I33" i="10"/>
  <c r="I32" i="10"/>
  <c r="I30" i="10"/>
  <c r="I29" i="10"/>
  <c r="I28" i="10"/>
  <c r="I27" i="10"/>
  <c r="I26" i="10"/>
  <c r="I25" i="10"/>
  <c r="I24" i="10"/>
  <c r="I23" i="10"/>
  <c r="I22" i="10"/>
  <c r="I21" i="10"/>
  <c r="I20" i="10"/>
  <c r="I19" i="10"/>
  <c r="I18" i="10"/>
  <c r="I17" i="10"/>
  <c r="I16" i="10"/>
  <c r="I15" i="10"/>
  <c r="I14" i="10"/>
  <c r="I12" i="10"/>
  <c r="I11" i="10"/>
  <c r="H9" i="10"/>
  <c r="I10" i="10"/>
  <c r="F91" i="7"/>
  <c r="F12" i="7"/>
  <c r="F137" i="7"/>
  <c r="F136" i="7"/>
  <c r="F116" i="7"/>
  <c r="M152" i="1"/>
  <c r="L152" i="1"/>
  <c r="E152" i="1"/>
  <c r="M134" i="1"/>
  <c r="M133" i="1" s="1"/>
  <c r="L141" i="1"/>
  <c r="I151" i="10"/>
  <c r="D152" i="1"/>
  <c r="L157" i="1"/>
  <c r="D157" i="1"/>
  <c r="E157" i="1"/>
  <c r="D141" i="1"/>
  <c r="L134" i="1"/>
  <c r="D134" i="1"/>
  <c r="D133" i="1" s="1"/>
  <c r="D147" i="1" s="1"/>
  <c r="E96" i="1"/>
  <c r="E95" i="1"/>
  <c r="M74" i="1"/>
  <c r="M93" i="1" s="1"/>
  <c r="L74" i="1"/>
  <c r="L93" i="1" s="1"/>
  <c r="E74" i="1"/>
  <c r="E93" i="1" s="1"/>
  <c r="D74" i="1"/>
  <c r="D93" i="1"/>
  <c r="L15" i="1"/>
  <c r="D15" i="1"/>
  <c r="L133" i="1"/>
  <c r="L147" i="1" s="1"/>
  <c r="E11" i="1"/>
  <c r="M117" i="1"/>
  <c r="I124" i="10" s="1"/>
  <c r="M112" i="1"/>
  <c r="M107" i="1"/>
  <c r="M106" i="1" s="1"/>
  <c r="I113" i="10" s="1"/>
  <c r="E112" i="1"/>
  <c r="E110" i="1" s="1"/>
  <c r="E107" i="1"/>
  <c r="E106" i="1" s="1"/>
  <c r="E120" i="1" s="1"/>
  <c r="M11" i="1"/>
  <c r="I119" i="10"/>
  <c r="M110" i="1"/>
  <c r="I176" i="10"/>
  <c r="I175" i="10" s="1"/>
  <c r="I144" i="10"/>
  <c r="I120" i="1"/>
  <c r="I114" i="10"/>
  <c r="I135" i="10"/>
  <c r="I138" i="10"/>
  <c r="I142" i="10"/>
  <c r="I139" i="10"/>
  <c r="I141" i="10"/>
  <c r="I140" i="10"/>
  <c r="I134" i="10"/>
  <c r="I137" i="10"/>
  <c r="M122" i="1"/>
  <c r="I132" i="10"/>
  <c r="I136" i="10"/>
  <c r="M147" i="1"/>
  <c r="I13" i="10" l="1"/>
  <c r="I100" i="10"/>
  <c r="I99" i="10" s="1"/>
  <c r="I98" i="10" s="1"/>
  <c r="H13" i="10"/>
  <c r="H98" i="10"/>
  <c r="I76" i="10"/>
  <c r="I167" i="10"/>
  <c r="D158" i="1"/>
  <c r="E158" i="1"/>
  <c r="H158" i="1"/>
  <c r="I158" i="1"/>
  <c r="H6" i="10"/>
  <c r="I9" i="10"/>
  <c r="I6" i="10" s="1"/>
  <c r="I143" i="10"/>
  <c r="I66" i="10" l="1"/>
  <c r="I131" i="10"/>
  <c r="H182" i="10"/>
  <c r="I182" i="10" l="1"/>
</calcChain>
</file>

<file path=xl/sharedStrings.xml><?xml version="1.0" encoding="utf-8"?>
<sst xmlns="http://schemas.openxmlformats.org/spreadsheetml/2006/main" count="1576" uniqueCount="665">
  <si>
    <t>1) прием заявок от МО; 2) предоставление субвенций МО; 3) перечисление денежных средств. Ежемесячная выплата на проезд 16368 детям-сиротам и детям, оставшимся без попечения родителей</t>
  </si>
  <si>
    <t>1) прием заявок от МО; 2) предоставление субвенций МО; 3) перечисление денежных средств. 22530 получателей (на ребёнка); 14296 получателей (ежемесячное вознаграждение)</t>
  </si>
  <si>
    <t>1) прием заявок от МО; 2) предоставление субвенций МО; 3) расходование субвенций; 4) предоставление в уполномоченный орган отчёта об использовании субвенций. Предоставление субвенций для 23 МО</t>
  </si>
  <si>
    <t>1) приём документов; 2) приобретение уполномоченным органом проездных документов; 3) представление уполномоченным органом финансовой отчетности об использовании средств в Министерство финансов Ульяновской области. Оплата проезда к месту лечения и обратно 26 детям-сиротам и детям, оставшихся без попечения родителей</t>
  </si>
  <si>
    <t>Расходы не производились в связи с отсутствием заявителей</t>
  </si>
  <si>
    <t>1) прием документов; 2) подготовка распорядительного документа; 3) перечисление денежных средств. Выплата единовременного пособия гражданам при передаче в семью 200 детей</t>
  </si>
  <si>
    <t>Предоставление субсидий  на оплату жилого помещения и коммунальных услуг 30000 граждан 1. Прием документов. 2.Принятие решения о назначении субсидии. 3. Назначение субсидии. 3. Формирование выплатных документов. 4. Направление выплатных документов в кредитные организации и отделения почтовой связи.</t>
  </si>
  <si>
    <t>Предоставление компенсаций по оплате жилого помещения и коммунальных услуг 10000 граждан. 1. Прием документов. 2.Принятие решения о назначении субсидии. 3. Назначение субсидии. 3. Формирование выплатных документов. 4. Направление выплатных документов в кредитные организации и отделения почтовой связи.</t>
  </si>
  <si>
    <t>1) прием документов; 2) подготовка распорядительного документа; 3) предоставление выплаты. Ежемесячная компенсация 2642 гражданам</t>
  </si>
  <si>
    <t>Ежемесячное предоставление пенсии за выслугу лет 660 бывшим гос. служащим Ульяновской области. 1. Прием документов. 2. Принятие Распоряжения Минздравсоцразвития Ульяновской области о назначении (об отказе) пенсии за выслугу лет. 3. Назначение пенсии. 4. Формирование выплатных документов. 5. Направление выплатных документов в Сбербанк и Главпочтамт.</t>
  </si>
  <si>
    <t>Оказание Психолого-педагогическая помощь гражданам в трудной жизненной ситуации и семьям в социально-опасном положении 7946 чел.дн. Психологическая коррекция нарушений общения и искажений в психическом развитии у детей и отдельных граждан 3695 чел. дн. Организация работы телефона экстренной психологической помощи 2190 часов. Организационно-методическая работа 442 часа</t>
  </si>
  <si>
    <t>Обращений от граждан не поступало.</t>
  </si>
  <si>
    <t>Ресурсное обеспечение   мер социальной поддержки семей,имеющих детей,от общей потребности на их реализпацию, процентов</t>
  </si>
  <si>
    <t>Ресурсное обеспечение  социальной поддержки отдельных категорий граждан от общей потребности на их реализацию, процентов</t>
  </si>
  <si>
    <t>Проведение 11 социально-значимых мероприятия</t>
  </si>
  <si>
    <t>№ п/п</t>
  </si>
  <si>
    <t>Наименование раздела, мероприятия</t>
  </si>
  <si>
    <t>Распорядитель средств</t>
  </si>
  <si>
    <t>Освоение, тыс. руб.</t>
  </si>
  <si>
    <t>В рамках каких соглашений поступают средства из ФБ, МБ и ИИ</t>
  </si>
  <si>
    <t>ФБ</t>
  </si>
  <si>
    <t>ОБ</t>
  </si>
  <si>
    <t>МБ</t>
  </si>
  <si>
    <t>ИИ</t>
  </si>
  <si>
    <t>«Развитие мер социальной поддержки отдельных категорий граждан»</t>
  </si>
  <si>
    <t>Итого по подпрограмме</t>
  </si>
  <si>
    <t>Итого по программе</t>
  </si>
  <si>
    <t>Проведение социально значимых мероприятий</t>
  </si>
  <si>
    <t>Обеспечение исполнения полномочий по предоставлению ежемесячной денежной компенсации на оплату жилищно-коммунальных услуг отдельным категориям граждан</t>
  </si>
  <si>
    <t>Внедрение современных технологий в деятельность учреждений системы социальной защиты и обслуживания населения</t>
  </si>
  <si>
    <t>"Семья и дети"</t>
  </si>
  <si>
    <t>"Доступная среда"</t>
  </si>
  <si>
    <t>Иные мероприятия</t>
  </si>
  <si>
    <t>"Содействие занятости населения, улучшение условий и охраны труда"</t>
  </si>
  <si>
    <t>Реализация прав граждан на труд и социальная защита от безработицы, а также создание благоприятных условий для обеспечения занятости населения</t>
  </si>
  <si>
    <t>«Оказание содействия добровольному переселению в Ульяновскую область соотечественников, проживающих за рубежом»</t>
  </si>
  <si>
    <t>Наименование</t>
  </si>
  <si>
    <t>Исполнитель мероприятия (ИОГВ, ФИО, должность, тел.)</t>
  </si>
  <si>
    <t>Плановый срок реализации мероприятия</t>
  </si>
  <si>
    <t>Фактический срок реализации мероприятия</t>
  </si>
  <si>
    <t>Результат реализации мероприятий ГП (краткое описание, % выполнения работы)/значения целевых индикаторов</t>
  </si>
  <si>
    <t xml:space="preserve">Начало </t>
  </si>
  <si>
    <t xml:space="preserve">Окончание </t>
  </si>
  <si>
    <t xml:space="preserve">Плановое </t>
  </si>
  <si>
    <t>Фактическое</t>
  </si>
  <si>
    <t>запланированные</t>
  </si>
  <si>
    <t>достигнутые</t>
  </si>
  <si>
    <t>1.1.</t>
  </si>
  <si>
    <t>1.2.</t>
  </si>
  <si>
    <t>1.3.</t>
  </si>
  <si>
    <t>1.4.</t>
  </si>
  <si>
    <t>1.5.</t>
  </si>
  <si>
    <t>Предоставление мер социальной поддержки различным категориям граждан</t>
  </si>
  <si>
    <t>Предоставление мер социальной поддержки семьям, имеющим детей</t>
  </si>
  <si>
    <t>Доступная среда</t>
  </si>
  <si>
    <t>4</t>
  </si>
  <si>
    <t>5</t>
  </si>
  <si>
    <t>5.1.</t>
  </si>
  <si>
    <t>Предоставление субсидий на оплату жилого помещения и коммунальных услуг</t>
  </si>
  <si>
    <t>Предоставление компенсаций по оплате жилого помещения и коммунальных услуг</t>
  </si>
  <si>
    <t>Оказание государственной социальной помощи и адресной материальной помощи гражданам</t>
  </si>
  <si>
    <t>Предоставление государственной социальной помощи, в том числе на основании социального контракта</t>
  </si>
  <si>
    <t>Предоставление мер социальной поддержки ветеранам труда</t>
  </si>
  <si>
    <t>Предоставление мер социальной поддержки труженикам тыла</t>
  </si>
  <si>
    <t>Предоставление мер социальной поддержки реабилитированным лицам и лицам, пострадавшим от политических репрессий</t>
  </si>
  <si>
    <t>Обеспечение ежемесячных выплат почётным гражданам Ульяновской области</t>
  </si>
  <si>
    <t>Обеспечение доплаты к пенсиям государственным служащим, получающим пенсию в соответствии с законодательством</t>
  </si>
  <si>
    <t>Предоставление услуг по погребению отдельных категорий граждан</t>
  </si>
  <si>
    <t>Предоставление дополнительных мер социальной поддержки супругам, детям и родителям лиц, замещавших государственные должности Ульяновской области, должности государственной гражданской службы Ульяновской области или должности в государственных органах Ульяновской области, не являющиеся должностями государственной гражданской службы Ульяновской области, и погибших при исполнении должностных (трудовых) обязанностей или умерших вследствие ранения, контузии, заболевания или увечья, полученных при исполнении должностных (трудовых) обязанностей</t>
  </si>
  <si>
    <t>Предоставление мер социальной поддержки педагогическим работникам образовательных учреждений, работающим и проживающим в сельской местности, рабочих посёлках (посёлках городского типа)</t>
  </si>
  <si>
    <t>Предоставление компенсационных выплат за проезд на садово-дачные массивы для социально не защищённых категорий лиц</t>
  </si>
  <si>
    <t>Выплата единовременной материальной помощи военнослужащим, сотрудникам правоохранительных органов и членам их семей</t>
  </si>
  <si>
    <t>Оказание мер социальной поддержки инвалидам боевых действий, проживающим на территории Ульяновской области</t>
  </si>
  <si>
    <t>Реализация мер социальной поддержки граждан, добровольно участвующих в охране общественного порядка на территории Ульяновской области</t>
  </si>
  <si>
    <t>Выплата пособий лицам, страдающим психическими расстройствами, находящимся в трудной жизненной ситуации</t>
  </si>
  <si>
    <t>Единовременные выплаты за вред, причинённый при оказании противотуберкулёзной помощи</t>
  </si>
  <si>
    <t>Обеспечение равной доступности услуг общественного транспорта для отдельных категорий граждан</t>
  </si>
  <si>
    <t>Предоставление мер поддержки творческим работникам</t>
  </si>
  <si>
    <t>Предоставление мер социальной поддержки инвалидам и участникам Великой Отечественной войны</t>
  </si>
  <si>
    <t>Предоставление мер государственной поддержки гражданам в связи с введением экономически обоснованных тарифов и нормативов потребления коммунальных услуг</t>
  </si>
  <si>
    <t>Предоставление мер социальной поддержки жёнам граждан, уволенных с военной службы</t>
  </si>
  <si>
    <t>Предоставление государственным гражданским служащим единовременной социальной выплаты на приобретение жилья</t>
  </si>
  <si>
    <t>Предоставление мер социальной поддержки гражданам, родившимся в период с 01 января 1932 года по 31 декабря 1945 года</t>
  </si>
  <si>
    <t>Выплата премий Губернатора Ульяновской области инвалидам</t>
  </si>
  <si>
    <t>Предоставление мер социальной поддержки работникам противопожарной службы Ульяновской области, профессиональных аварийно-спасательных служб и профессиональных аварийно-спасательных формирований Ульяновской области и лицам из их числа</t>
  </si>
  <si>
    <t>Предоставление мер социальной поддержки сельским старостам</t>
  </si>
  <si>
    <t>Предоставление мер социальной государственной поддержки добровольным пожарным</t>
  </si>
  <si>
    <t>Компенсационные выплаты гражданам при возникновении поствакцинальных осложнений</t>
  </si>
  <si>
    <t>Предоставление мер социальной поддержки на оплату жилищно-коммунальных услуг отдельным категориям граждан</t>
  </si>
  <si>
    <t>Выплаты инвалидам  страховых премий по договору обязательного страхования владельцев транспортных средств</t>
  </si>
  <si>
    <t>Предоставление услуг социального обслуживания инвалидам, гражданам пожилого возраста и прочим категориям граждан (содержание учреждений социального обслуживания инвалидов, граждан пожилого возраста и иных категорий граждан)</t>
  </si>
  <si>
    <t>Предоставление дополнительных мер социальной поддержки многодетным семьям</t>
  </si>
  <si>
    <t>Выплата единовременных пособий гражданам, усыновившим (удочерившим) детей-сирот и детей, оставшихся без попечения родителей, на территории Ульяновской области</t>
  </si>
  <si>
    <t>Проведение ремонта жилых помещений, принадлежащих детям-сиротам и детям, оставшимся без попечения родителей, а также лицам из числа детей-сирот и детей, оставшихся без попечения родителей, на праве собственности</t>
  </si>
  <si>
    <t>Предоставление выплаты на содержание ребёнка в семье опекуна и приёмной семье, а также вознаграждение, причитающееся приёмному родителю</t>
  </si>
  <si>
    <t>Деятельность по опеке и попечительству в отношении несовершеннолетних</t>
  </si>
  <si>
    <t>Выплата ежемесячного пособия на ребёнка гражданам, имеющим детей</t>
  </si>
  <si>
    <t>Реализация мер социальной поддержки детей военнослужащих, сотрудников органов внутренних дел Федеральной службы безопасности Российской Федерации, прокуратуры Российской Федерации, органов уголовно-исполнительной системы Министерства юстиции Российской Федерации</t>
  </si>
  <si>
    <t>Дополнительная социальная поддержка семей, имеющих детей</t>
  </si>
  <si>
    <t>Выплата ежегодных премий Губернатора Ульяновской области «Семья года»</t>
  </si>
  <si>
    <t>Предоставление мер социальной поддержки по улучшению демографической ситуации в Ульяновской области</t>
  </si>
  <si>
    <t>Предоставление мер социальной поддержки по обеспечению полноценным питанием беременных женщин и кормящих матерей (в части ежемесячной денежной выплаты)</t>
  </si>
  <si>
    <t>Единовременное пособие беременной жене военнослужащего, проходящего военную службу по призыву, а также ежемесячное пособие на ребёнка военнослужащего, проходящего военную службу по призыву</t>
  </si>
  <si>
    <t>Выплата пособий по уходу за ребёнком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</si>
  <si>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Выплата пособий по беременности и родам женщинам, уволенным в связи с ликвидацией организаций, прекращением деятельности (полномочий) физическими лицами в установленном порядке</t>
  </si>
  <si>
    <t xml:space="preserve">Выплата пособий женщинам, вставшим на учёт в медицинских учреждениях в ранние сроки беременности, уволенным в связи с ликвидацией организаций, прекращением деятельности (полномочий) физическими лицами в установленном порядке </t>
  </si>
  <si>
    <t>Выплата пособий при рождении ребёнка гражданам, не подлежащим обязательному  социальному страхованию на случай временной нетрудоспособности и в связи с материнством</t>
  </si>
  <si>
    <t xml:space="preserve">Выплата единовременного пособия при всех формах устройства детей, лишённых родительского попечения, в семью </t>
  </si>
  <si>
    <t>Реализация мероприятий по перевозке несовершеннолетних, самостоятельно ушедших из семей, детских домов, школ-интернатов, специальных учебно-воспитательных учреждений</t>
  </si>
  <si>
    <t>Предоставление социальных услуг несовершеннолетним, оказавшимся в трудной жизненной ситуации (содержание и обеспечение деятельности детских домов, детских домов-интернатов и социально-реабилитационных центров для несовершеннолетних)</t>
  </si>
  <si>
    <t>1.3.1.</t>
  </si>
  <si>
    <t>1.3.2.</t>
  </si>
  <si>
    <t>1.5.1.</t>
  </si>
  <si>
    <t>1.5.2.</t>
  </si>
  <si>
    <t>1.5.3.</t>
  </si>
  <si>
    <t>1.5.4.</t>
  </si>
  <si>
    <t>1.5.5.</t>
  </si>
  <si>
    <t>1.5.6.</t>
  </si>
  <si>
    <t>1.5.7.</t>
  </si>
  <si>
    <t>1.5.8.</t>
  </si>
  <si>
    <t>1.5.9.</t>
  </si>
  <si>
    <t>1.5.10.</t>
  </si>
  <si>
    <t>1.5.11.</t>
  </si>
  <si>
    <t>1.5.12.</t>
  </si>
  <si>
    <t>1.5.13.</t>
  </si>
  <si>
    <t>1.5.14.</t>
  </si>
  <si>
    <t>1.5.15.</t>
  </si>
  <si>
    <t>1.5.16.</t>
  </si>
  <si>
    <t>1.5.17.</t>
  </si>
  <si>
    <t>1.5.18.</t>
  </si>
  <si>
    <t>1.5.19.</t>
  </si>
  <si>
    <t>1.5.20.</t>
  </si>
  <si>
    <t>1.5.21.</t>
  </si>
  <si>
    <t>1.5.22.</t>
  </si>
  <si>
    <t>1.5.23.</t>
  </si>
  <si>
    <t>1.5.24.</t>
  </si>
  <si>
    <t>1.5.25.</t>
  </si>
  <si>
    <t>1.5.26.</t>
  </si>
  <si>
    <t>1.5.27.</t>
  </si>
  <si>
    <t>1.5.28.</t>
  </si>
  <si>
    <t>1.5.29.</t>
  </si>
  <si>
    <t>1.5.30.</t>
  </si>
  <si>
    <t>Повышение уровня доступности приоритетных объектов социальной защиты и услуг</t>
  </si>
  <si>
    <t>Приспособление входной группы, оборудование путей движения внутри здания, оборудование пандусами, поручнями, тактильными полосами, лифтом, подъёмным устройством, приспособление прилегающей территории, автостоянки для инвалидов, адаптация санитарных узлов, установка системы информации и сигнализации об опасности (визуальной, звуковой, тактильной) в областных государственных учреждениях социального обслуживания:</t>
  </si>
  <si>
    <t>Областное государственное автономное учреждение социального обслуживания «Психоневрологический интернат в пос. Лесной»</t>
  </si>
  <si>
    <t>Областное государственное автономное учреждение социального обслуживания «Геронтологический центр в г. Ульяновске»</t>
  </si>
  <si>
    <t>Областное государственное автономное учреждение социального обслуживания «Психоневрологический интернат в пос. Дальнее Поле»</t>
  </si>
  <si>
    <t>Областное государственное казённое учреждение социального обслуживания «Социально-оздоровительный центр для граждан пожилого возраста и инвалидов в г. Новоульяновске»</t>
  </si>
  <si>
    <t>Областное государственное автономное учреждение социального обслуживания «Психоневрологический интернат в с. Акшуат»</t>
  </si>
  <si>
    <t>Областное государственное автономное учреждение социального обслуживания «Специальный дом-интернат для престарелых и инвалидов в с. Акшуат»</t>
  </si>
  <si>
    <t>Областное государственное автономное учреждение социального обслуживания «Дом-интернат для престарелых и инвалидов в г. Новоульяновске»</t>
  </si>
  <si>
    <t>Областное государственное автономное учреждение социального обслуживания «Специальный дом-интернат для престарелых и инвалидов в с. Репьёвка Колхозная»</t>
  </si>
  <si>
    <t>Повышение доступности и качества реабилитационных услуг для инвалидов, в том числе для детей-инвалидов, содействие в их социальной интеграции</t>
  </si>
  <si>
    <t>Оснащение реабилитационным оборудованием областных государственных учреждений социального обслуживания</t>
  </si>
  <si>
    <t>Областное государственное казённое учреждение социального обслуживания «Реабилитационный центр для детей и подростков с ограниченными возможностями «Подсолнух» в г. Ульяновске»</t>
  </si>
  <si>
    <t>Реализация комплекса информационных, просветительских и общественных мероприятий</t>
  </si>
  <si>
    <t>Организация курса лекций по применению жестового языка для родителей детей-инвалидов с нарушением слуха, специалистов органов социальной защиты, здравоохранения</t>
  </si>
  <si>
    <t>Информационные и просветительские мероприятия, направленные на преодоление социальной разобщённости в обществе и формирование позитивного отношения в обществе к проблеме обеспечения доступной среды жизнедеятельности для инвалидов и других маломобильных групп населения (далее – МГН) в Ульяновской области</t>
  </si>
  <si>
    <t>Проведение информационно-просветительской кампании по формированию у населения позитивного образа инвалидов и других МГН, подготовка и публикация учебных, информационных, справочных, методических пособий, руководств по формированию доступной среды для инвалидов и других МГН</t>
  </si>
  <si>
    <t>Проведение месячника «Белая трость», Международного дня глухих, Дня больных рассеянным склерозом, Дня больных сахарным диабетом</t>
  </si>
  <si>
    <t xml:space="preserve">Участие сборных команд Ульяновской области в межрегиональных и всероссийских соревнованиях среди инвалидов </t>
  </si>
  <si>
    <t>Проведение летней и зимней спартакиады для инвалидов и граждан пожилого возраста</t>
  </si>
  <si>
    <t>Приобретение микроавтобуса для перевозки инвалидов и других МГН</t>
  </si>
  <si>
    <t>Доля детей-сирот и детей, оставшихся без попечения родителей, переданных на воспитание в семьи граждан Российской Федерации, проживающих на территории Ульяновской области, в общей численности детей-сирот и детей, оставшихся без попечения родителей, проживающих на территории Ульяновской области, процентов</t>
  </si>
  <si>
    <t>Целевые индикаторы подпрограммы 3</t>
  </si>
  <si>
    <t>Целевые индикаторы подпрограммы 4</t>
  </si>
  <si>
    <t xml:space="preserve">Уровень регистрируемой безработицы к численности экономически активного населения Ульяновской области, процентов </t>
  </si>
  <si>
    <t>Доля инвалидов, которым планируется оказать содействие в трудоустройстве, в общей численности инвалидов трудоспособного возраста, процентов</t>
  </si>
  <si>
    <t xml:space="preserve">Целевые индикаторы подпрограммы 5 </t>
  </si>
  <si>
    <t xml:space="preserve">Целевые индикаторы подпрограммы 6 </t>
  </si>
  <si>
    <t>Уровень достижения плановых значений целевых индикаторов государственной программы, процентов</t>
  </si>
  <si>
    <t>Снижение объёма потребления энергетических ресурсов (электрическая и тепловая энергия, природный газ) и воды учреждениями, подведомственными Министерству здравоохранения и социального развития Ульяновской области, к уровню 2009 года (в сопоставимых условиях), процентов</t>
  </si>
  <si>
    <t>1) прием документов; 2) подготовка распорядительного документа; 3) предоставление выплаты. Выплата пособия по погребению 450 отдельным категориям граждан</t>
  </si>
  <si>
    <t xml:space="preserve">1) прием документов; 2) подготовка распорядительного документа; 3) предоставление выплаты. Предоставление дополнительных мер социальной поддержки 15 гражданам </t>
  </si>
  <si>
    <t>1) прием документов; 2) подготовка распорядительного документа; 3) предоставление выплатыОказание мер социальной поддержки 96 инвалидам боевых действий</t>
  </si>
  <si>
    <t>1) прием документов; 2) подготовка распорядительного документа; 3) предоставление выплаты. оказание мер социальной поддержки 488 гражданам</t>
  </si>
  <si>
    <t>1) прием документов; 2) подготовка распорядительного документа; 3) предоставление выплаты. Выплата пособий 1401 лицу, страдающему психическим расстройством, находящемуся в трудной жизненной ситуации</t>
  </si>
  <si>
    <t xml:space="preserve">Ежемесячное предоставление материального обеспечения 2 вдов. 1. Ежемесячное формирование выплатных  документов на Сбербанк. </t>
  </si>
  <si>
    <t>1) прием документов; 2) подготовка распорядительного документа; 3) предоставление выплаты. Единовременная выплата 20 гражданам</t>
  </si>
  <si>
    <t>1) прием документов; 2) подготовка распорядительного документа; 3) предоставление выплаты. Компенсация перевозчикам 10260 отдельных категорий граждан</t>
  </si>
  <si>
    <t>1) прием документов; 2) подготовка распорядительного документа; 3) предоставление выплаты. Ежемесячная компенсация 960 гражданам</t>
  </si>
  <si>
    <t>1) прием документов; 2) подготовка распорядительного документа; 3) предоставление выплаты. Ежемесячная выплата 236  жёнам граждан, уволенных с военной службы</t>
  </si>
  <si>
    <t>1) прием документов; 2) подготовка распорядительного документа; 3) предоставление выплаты. Ежемесячная компенсация 326764 отдельным категориям граждан</t>
  </si>
  <si>
    <t>1) прием документов; 2) подготовка распорядительного документа; 3) предоставление выплаты. ежемесячная выплата 1 гражданину</t>
  </si>
  <si>
    <t>Сопровождение программного продукта по расчёту выплат мер социальной поддержки</t>
  </si>
  <si>
    <t xml:space="preserve">1) прием документов; 2) подготовка распорядительного документа; 3) предоставление выплаты. Предоставление мер государственной социальной поддержки 20 отдельных категорий специалистов </t>
  </si>
  <si>
    <t xml:space="preserve">1) прием документов; 2) подготовка распорядительного документа; 3) предоставление выплаты. Предоставление мер государственной социальной поддержки 23 отдельных категорий специалистов </t>
  </si>
  <si>
    <t>1) прием документов; 2) подготовка распорядительного документа; 3) предоставление выплаты. Предоставление мер социальной государственной поддержки 2629 добровольным пожарным</t>
  </si>
  <si>
    <t>Предоставление мер социальной поддержки 94443 ветеранам труда. По оплате ЖКУ: 1. Реестры получателей направляются в расчётную организацию (РО). 2. РО осуществляет расчёт сумм ЕДК. 3. Получение от РО реестров с рассчитанными суммами ЕДК. 4 Формирование выплатных документов на представление ЕДК через почтовые отделения и кредитные организации.</t>
  </si>
  <si>
    <t>1) прием документов; 2) подготовка распорядительного документа; 3) предоставление выплаты. Предоставление мер социальной поддержки 355 труженикам тыла</t>
  </si>
  <si>
    <t>Предоставление мер социальной поддержки 966  реабилитированным лицам и лицам, пострадавшим от политических репрессий. По оплатем ЖКУ: 1. Реестры получателей направляются в расчётную организацию (РО). 2. РО осуществляет расчёт сумм ЕДК. 3. Получение от РО реестров с рассчитанными суммами ЕДК. 4 Формирование выплатных документов на представление ЕДК через почтовые отделения и кредитные организации.</t>
  </si>
  <si>
    <t xml:space="preserve">Реализовано 20 свидетельств о предоставлении социальной выплаты на приобретение жилья из 41 выданного свидетельства (проверка документов, подготовка распоряжения о перечислении денежных средств, перечисление денежных средств)  </t>
  </si>
  <si>
    <t xml:space="preserve">осуществлена проверка и включено 255 граждан в список на получение свидетельств; выдано 308 свидетельств о предоставлении единовременных выплат. Реализовано 267 свидетельств </t>
  </si>
  <si>
    <t>Заключен договор от 02.04.2015 на сумму 50,0 т.р. на услуги по применению жестового языка для родителей детей-инвалидов с нарушением слуха</t>
  </si>
  <si>
    <t>Заключен договор от 30.01.2015 №0/12-17  с ООО "Арт-Профи" на сумму 50,0 т.р. на услуги по проведению информационно-просветительской компании</t>
  </si>
  <si>
    <t>Заключен договор с ООО "Фиеста" от 11.09.2015 № 0/12-16 на проведение летней спартакиады на сумму 60,0 т.р.</t>
  </si>
  <si>
    <t>Численность получателей государственных услуг 19924</t>
  </si>
  <si>
    <t xml:space="preserve">В соответствии с коллегиальным решением, принятым подкомиссией по вопросу оптимизации затрат на содержание государственных и муниципальных органов власти под председательством А.В.Озернова и на основании письма от 11.06.2015 №373 вн проведение конкурсов им. М.И.Лимасова и ежегодного областного этапа всероссийского конкурса "Р.О.В.С.Э." в 2015 году приостановлено. </t>
  </si>
  <si>
    <t>Трудоустроено 75 незанятых инвалидов на оборудованные (оснащённые) рабочие места.</t>
  </si>
  <si>
    <t xml:space="preserve">В Ульяновской области увеличилось количество, аккредитованных  организаций оказывающих услуги по обучению по охране труда (с 13 в 2014 году  до 17 организаций в 2015 году) </t>
  </si>
  <si>
    <t xml:space="preserve">Количество получателей государственных услуг  от общегодового показателя не отклонён. </t>
  </si>
  <si>
    <t>Изготовлено 6000 буклетов по информированию соотечественников о программе переселения.</t>
  </si>
  <si>
    <t>1) прием  и проверка документов; 2) поучатель берёт направыление в организации с которой заключен договор на изготовление изделий;3) по факту изготовления изделий в органы социальной защиты поставщиками предоставляется реестр получателей изделий; 4) на основании реестра органы социальной защиты оплачивают произведённые изделия. Приобретение протезно-ортопедических изделий 1100 лицам, не имеющим инвалидности, но по медицинским показаниям нуждающимся в них</t>
  </si>
  <si>
    <t xml:space="preserve">Количество инвалидов обеспеченых больше запланированного.т.к. произошло удешевление средней цены продукции. т.к. возрасла конкуренция между поставщиками. </t>
  </si>
  <si>
    <t xml:space="preserve">                                                          </t>
  </si>
  <si>
    <t xml:space="preserve">Проведение мероприятий поь повышению тепловой защиты здания: утепление стен зданий и установка трйного остекленения в учреждениях ОГКОУ Детский дом "Соловьиная роща" и ОГКОУ Ульяновский детский дом "Гнёздышко" на сумму 250,0 тыс.рублей,ОГКОУ "Планета детства" - 130,0 тыс. руб., модернизация систем наружного и внутреннего освещения с установкой энергосберегающих светильников, утепление ограждающих зданий (стен, входов, окон, подвалов, установка оконных блоков и т.д.)в ОГАУСО «Реабилитационный центр для инвалидов молодого возраста «Сосновый бор».  </t>
  </si>
  <si>
    <t xml:space="preserve"> </t>
  </si>
  <si>
    <t>Обеспечение деятельности центрального аппарата и его территориальных органов</t>
  </si>
  <si>
    <t>Количество участников государственной программы и членов их семей, прибывших в Российскую Федерацию и зарегистрированных в территориальных органах Федеральной миграционной службы, человек</t>
  </si>
  <si>
    <t>Доля участников-заявителей подпрограммы в возрасте до 30 лет в общей численности участников подпрограммы (заявителей и членов их семей) трудоспособного возраста, процентов</t>
  </si>
  <si>
    <t>Технические и технологические мероприятия: модернизация систем наружного и внутреннего освещения с установкой энергосберегающих светильников, утепление ограждающих зданий (стен, входов, окон, подвалов, установка оконных блоков и т.д.) (ОГАУСО «Реабилитационный центр для инвалидов молодого возраста «Сосновый бор» в р. Вешкайма», ОГКУСО «Социально-реабилитационный центр для несовершеннолетних «Причал надежды» в г. Ульяновске», «Социально-реабилитационный центр для несовершеннолетних «Алые паруса» в г. Ульяновске»)</t>
  </si>
  <si>
    <t>Технические и технологические мероприятия: модернизация систем наружного и внутреннего освещения с установкой энергосберегающих светильников, утепление ограждающих зданий (стен, входов, окон, подвалов, установка оконных блоков и т.д.) (ОГАУСО «Реабилитационный центр для инвалидов молодого возраста «Сосновый бор» в р. Вешкайма», ОГКУСО «Социально-реабилитационный центр для несовершеннолетних «Причал надежды» в г. Ульяновске»,  «Социально-реабилитационный центр для несовершеннолетних «Алые паруса» в г. Ульяновске»)</t>
  </si>
  <si>
    <t>ОГКОУ Детский дом "Соловьиная роща" на ремонт межпанельных швов и замену оконных блоков израсходовано 250,0 тыс. руб.,  и ОГКОУ Ульяновский детский дом "Гнёздышко" на сумму 120,0 тыс.рублей, ОГКОУ "Планета детства" - 130,0 тыс. руб. -установлены энергосберегающие светильники, приборов учёта теплаи пластиковые окна, , ОГКУСО «Социально-реабилитационный центр для несовершеннолетних «Причал надежды» в г. Ульяновске» произведена замена окон на пластиковые в общей сумме 994,980 тыс. руб.,  «Социально-реабилитационный центр для несовершеннолетних «Алые паруса» в г. Ульяновске» в сумме 5,023 тыс.руб.,ОГАУСО «Реабилитационный центр для инвалидов молодого возраста «Сосновый бор» в р. Вешкайма» - 344,309 тыс. рублей</t>
  </si>
  <si>
    <t>Отчёт об исполнении плана -  графика реализации государственной программы за 2015 год</t>
  </si>
  <si>
    <t>Предоставление субсидий областного бюджета Ульяновской области юридическим лицам, не являющимся государственными (муниципальными) учреждениями, индивидуальным предпринимателям, оказывающим услуги в области социального обслуживания населения</t>
  </si>
  <si>
    <t>Не исполнением средств связано с длительным проведением конкурсных процедур, связанных с утранением нарушений по предписаниям Управления УФАС по Ульяновской области, ОГКУ "Ульяновскоблстройзаказчик" заключило государственный контракт на выполнение работ с ООО "Симбирск-Рем-Сервис" только 20.11.2015 г. 25.12.2015 года в ПФ РФ направлено письмо с просьбой о возврате неосвоенных средств.</t>
  </si>
  <si>
    <t>Данная мера соц. поддержки предоставляется по фактическому обращению граждан. (1чел.)</t>
  </si>
  <si>
    <t>Обращений не поступало.</t>
  </si>
  <si>
    <t xml:space="preserve"> Департамент социального благополучия, заместитель директора департамента  - начальник отдела социальной помощи и социальной сплочённости  Нафеева Еленая Анатольевнаа, департамент охраны прапв несовершеннолетних  директор департамента Габбасова Н.Н.</t>
  </si>
  <si>
    <t>Департамент занятости, труда, и развития социального партнёрства Савельева Галина Александровна, директор департамента, 41-72-03</t>
  </si>
  <si>
    <t>Снижение объёма потребления энергетических ресурсов (электрическая и тепловая энергия, природный газ) и воды учреждениями, подведомственными Главного управления труда,занятости и социального благополучия Ульяновской области, к уровню 2009 года (в сопоставимых условиях), процентов</t>
  </si>
  <si>
    <t>Обеспечено методологическое сопровождение внедрения и реализации технологии предоставления МСП населению Ульяновкой области по принципу одного окна с использованием АИС СЗН в связи с изменением законодательства в полном объеме;   
Произведена доработка, настройка автоматизированной информационной системы «Единый социальный регистр населения Ульяновской области в полном объеме. 
Внедрена новая подсистема, предназначенная для формирования и ведения реестра поставщиков социальных услуг (далее – Реестр) и регистра получателей социальных услуг (далее – Регистр) Ульяновской области в соответствии с требованиями Федерального закона № 442-ФЗ от 28 декабря 2013 г. «Об основах социального обслуживания граждан в Российской Федерации» в полном объеме.</t>
  </si>
  <si>
    <t>Ресурсное обеспечение   мер социальной поддержки семей,имеющих детей,от общей потребности на их реализацию, процентов</t>
  </si>
  <si>
    <t>4.5.3.</t>
  </si>
  <si>
    <t>Выплата денежного вознаграждения гражданам, оказавшим содействие в раскрытии налоговых преступлений, установлении фактов совершения налоговых правонарушений, производстве по делам об административных правонарушениях в области налогов и сборов, а также в области законодательства о труде и об охране труд</t>
  </si>
  <si>
    <t>1.9.</t>
  </si>
  <si>
    <t xml:space="preserve">Реконструкция незавершенного строительстом здания ОГКУСО «Пансионат для граждан пожилого возраста в р.п.Языково» и оснащение его технологическим оборудованием </t>
  </si>
  <si>
    <t>Министерство строительства, жилищно-коммунального комплекса и транспорта Ульяновской области</t>
  </si>
  <si>
    <t>Реализация социальных программ, связанных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 являющимся получателями страховых пенсий по старости и по инвалидности, и обучением компьютерной грамотности неработающих пенсионеров</t>
  </si>
  <si>
    <t>1.10.</t>
  </si>
  <si>
    <t>Субсидии из федерального бюджета бюджетам муниципальных образований на софинансирование расходов на реализацию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t>
  </si>
  <si>
    <t>3.5.</t>
  </si>
  <si>
    <t>Снижено планируемое количество социально-значимых мероприятий и их финансирование</t>
  </si>
  <si>
    <t xml:space="preserve">Предоставление мер социальной поддержки                           116 639 ветеранам труда Ульяновской области. По оплате ЖКУ: 1. Реестры получателей направляются в расчётную организацию (РО). 2. РО осуществляет расчёт сумм ЕДК. 3. Получение от РО реестров с рассчитанными суммами ЕДК. 4 Формирование выплатных документов на представление ЕДК через почтовые отделения и кредитные </t>
  </si>
  <si>
    <t xml:space="preserve">Ежемесячные и единовременные выплаты 148 почётным гражданам 1.Прием документов. 2.Принятие решения о назначении компенс. выплаты на погребение Почётного гражданина Ульяновской области, на установление надгробия на могиле Почётного гражданина Ульяновской области. 3.Формирование выплатных документов. 4. Направление выплатных документов на оплату через Сбербанк и Главпочтамт </t>
  </si>
  <si>
    <t>Предоставление мер социальной поддержки 12723 педагогическим работникам образовательных учреждений. 1. Реестры получателей направляются в расчётную организацию (РО). 2. РО осуществляет расчёт сумм ЕДК. 3. Получение от РО реестров с рассчитанными суммами ЕДК. 4 Формирование выплатных документов на представление ЕДК через почтовые отделения и кредитные организации.</t>
  </si>
  <si>
    <t>1) прием документов; 2) подготовка распорядительного документа; 3) предоставление выплаты. Оказание  помощи 3 гражданам</t>
  </si>
  <si>
    <t>1) прием документов; 2) подготовка распорядительного документа; 3) предоставление выплаты. Компенсационные выплаты 12 гражданам</t>
  </si>
  <si>
    <t>Предоставление мер социальной поддержки на оплату жилищно-коммунальных услуг 120066 отдельным категориям граждан</t>
  </si>
  <si>
    <t>содержание учреждений социального обслуживания инвалидов, граждан пожилого возраста и иных категорий граждан)</t>
  </si>
  <si>
    <t>содержание областных государственных учреждений социальной защиты населения по обеспечению хозяйственного обслуживания</t>
  </si>
  <si>
    <t>1) прием документов; 2) подготовка распорядительного документа; 3) предоставление выплатыПредоставление дополнительных мер социальной поддержки 16447  многодетным семьям</t>
  </si>
  <si>
    <t>Выплата ежемесячного пособия на 60223 ребёнка гражданам, имеющим детей</t>
  </si>
  <si>
    <t xml:space="preserve">Реализация мер социальной поддержки 54 детей </t>
  </si>
  <si>
    <t>Предоставление мер социальной поддержи 120 отдельным категориям инвалидов,  имеющих детей</t>
  </si>
  <si>
    <t xml:space="preserve">Проверка и включение граждан в список на получение свидетельств. Подготовка распоряжения о выдаче свидетельств, выдача 250 свидетельств о предоставлении единовременных выплат. Реализация выданных 65 свидетельств (проверка правоустанавливающих документов, подготовка распоряжения о перечислении денежных средств, перечисление денежных средств) </t>
  </si>
  <si>
    <t>1) прием документов; 2) подготовка распорядительного документа; 3) предоставление выплаты. Выплата пособий по уходу за ребёнком до достижения им возраста полутора лет 4515 гражданам</t>
  </si>
  <si>
    <t>Выплата 1 пособия по беременности и родам (планирование на основании фактических данных за прошедшие 3 года)</t>
  </si>
  <si>
    <t>Выплата 1 пособия (планирование на основании фактических данных за прошедшие 3 года)</t>
  </si>
  <si>
    <t>Выплата 900 пособий</t>
  </si>
  <si>
    <t>По факту бегства отправляется запрос на финансирование</t>
  </si>
  <si>
    <t>1 кв.</t>
  </si>
  <si>
    <t>4 кв.</t>
  </si>
  <si>
    <t>2 кв.</t>
  </si>
  <si>
    <t>3 кв.</t>
  </si>
  <si>
    <t>Содержание и обеспечение деятельности детских домов, детских домов-интернатов и социально-реабилитационных центров для несовершеннолетних</t>
  </si>
  <si>
    <t>Погашение кредиторской задолженности за 2014 год.</t>
  </si>
  <si>
    <t>Главное управление труда, занятости и социального благополучия  Ульяновской области , соисполнитель не предусмотрен</t>
  </si>
  <si>
    <t>Главное управление труда, занятости и социального благополучия  Ульяновской области ,</t>
  </si>
  <si>
    <t>5.3.</t>
  </si>
  <si>
    <t>Средства на реализацию мероприятий, предусмотренных региональными программами переселения, включёнными в Государственную программу по оказанию содействия добровольному переселению в Российскую Федерацию соотечественников, проживающих за рубежом</t>
  </si>
  <si>
    <t>Сбор пакетов документов от территориальных органов СЗН, подготовка заседания областной общественной комиссии, оформление протокола комиссии, подготовка распоряжения на перечисление денежных средств, предоставление адресной материальной помощи 2200 гражданам</t>
  </si>
  <si>
    <t>Сбор пакетов документов территориальными органами, приянтие решения, оформление решения протоколом, подготовка распоряжения на перечисление денежных средств, предоставление  адресной  помощи 22семьям</t>
  </si>
  <si>
    <t xml:space="preserve">1) прием документов; 2) подготовка распорядительного документа; 3) предоставление выплаты. Предоставление компенсационных выплат 1800 гражданам из числа социально не защищённых категорий </t>
  </si>
  <si>
    <t xml:space="preserve">1.Приём документов  2. Формирование выплатных документов . 3. Направление выплатных документов в Сбербанк и Главпочтамт.Ежемесячная денежная выплата 244 ветеранам творческих профессий </t>
  </si>
  <si>
    <t xml:space="preserve">Прием документов, их проверка и включение граждан в список на получение свидетельств. Подготовка распоряжения о выдаче свидетельств, выдача 14 свидетельств о предоставлении единовременных выплат. Реализация выданных 3 свидетельств (проверка правоустанавливающих документов, подготовка распоряжения о перечислении денежных средств, перечисление денежных средств)  </t>
  </si>
  <si>
    <t>Подготовка распорядительного документа на основании выдачи удостоверения "Ветеран труда"; 2) предоставление выплаты. Ежегодная денежная выплата 104844 гражданам родившихся в период с 01 января 1932 года по 31 декабря 1945 года</t>
  </si>
  <si>
    <t>1) прием документов; 2) подготовка распорядительного документа; 3) предоставление выплаты. Предоставление мер социальной поддержки 280  сельским старостам</t>
  </si>
  <si>
    <t>1) прием документов; 2) подготовка распорядительного документа; 3) предоставление выплаты. Предоставление единовременного пособия 1 работнику противопожарной службы Ульяновской области</t>
  </si>
  <si>
    <t>Предоставление мер социальной поддержки 8105 лицам награжденным знаком «Почетный донор СССР» и «Почетный донор России»</t>
  </si>
  <si>
    <t>1) прием документов; 2) подготовка распорядительного документа; 3) предоставление выплаты. Выплаты 31 инвалидам  страховых премий</t>
  </si>
  <si>
    <t>1) прием документов; 2) подготовка распорядительного документа; 3) перечисление денежных средств. Возмещение расходов 10 детям-сиротам и детям, оставшихся без попечения родителей</t>
  </si>
  <si>
    <t>Проверка документов, подготовка распоряжений о выдаче сертификатов, выдача сертификатов.  Подготовка распоряжений о реализация 1200 сертификатов</t>
  </si>
  <si>
    <t>Кандидаты на соискание премии выдвигаются органами местного самоуправления муниципальных образований Ульяновской области, общественными объединениями, учреждениями, фондами, иными организациями</t>
  </si>
  <si>
    <t xml:space="preserve">Ежемесячная выплата на 3400 детей до достижения им возраста 3 лет  </t>
  </si>
  <si>
    <t>ежемесячная денежная выплата 323 беременным женщинам и кормящим матерям</t>
  </si>
  <si>
    <t>Единовременное пособие 36 беременным женам военнослужащих,</t>
  </si>
  <si>
    <t>заключение договора на оказание услуг, проведение курса лекций</t>
  </si>
  <si>
    <t xml:space="preserve">заключение договора на оказание услуг, издание 10 буклетов  по 200 шт. </t>
  </si>
  <si>
    <t>заключение договора, проведение мероприятия  Дня больных рассеянным склерозом,</t>
  </si>
  <si>
    <t>спортивные соревнования для инвалидов и граждан пожилого возраста общее количество участников 100 человек</t>
  </si>
  <si>
    <t>Софинансирование 5% из областного бюджета на трудоустройство 75 незанятых инвалидов</t>
  </si>
  <si>
    <t>Планируется оборудовать рабочие места и трудоустроить на них 75 незанятых инвалидов</t>
  </si>
  <si>
    <t>Программа пользуется популярностью, число желающих принять в ней участие стабильно растёт</t>
  </si>
  <si>
    <t>Доля детей-сирот и детей, оставшихся без попечения родителей, переданных на воспитание в семьи,  в общей численности детей-сирот и детей,  оставшихся без попечения родителей, процентов</t>
  </si>
  <si>
    <t>Доля граждан, получивших социальные услуги в учреждениях социального обслуживания, в общей численности граждан, обратившихся за получением социальных услуг в учреждениях социального обслуживания, процентов</t>
  </si>
  <si>
    <t>Причина отклонения</t>
  </si>
  <si>
    <t>Процент достижения целевого индикатора (Факт/План)</t>
  </si>
  <si>
    <t>Фактическое значение</t>
  </si>
  <si>
    <t>Плановое значение</t>
  </si>
  <si>
    <t>Наименование целевого индикатора</t>
  </si>
  <si>
    <t>"Социальная поддержка и защита населения Ульяновской области на 2014-2018 годы"</t>
  </si>
  <si>
    <t>Сведения о достижении целевых показателей Государственной программы</t>
  </si>
  <si>
    <t>Приложение 3</t>
  </si>
  <si>
    <t>Уровень регистрируемой безработицы к численности эко-номически активного населения Ульяновской области, процентов (4.1)</t>
  </si>
  <si>
    <t>Количество получателей государственных услуг в сфере содействия занятости населения, человек (4.4.)</t>
  </si>
  <si>
    <t>Доля инвалидов, которым планируется оказать содействие в трудоустройстве, в общей численности инвалидов трудоспособного возраста, процентов (4.2)</t>
  </si>
  <si>
    <t>Количество работников, прошедших обучение по охране труда в аккредитованных обучающих организациях, человек (4.3)</t>
  </si>
  <si>
    <t>Численность пострадавших в результате несчастных случаев на производстве с утратой трудоспособности на 1 рабочий день и более человек (4.5)</t>
  </si>
  <si>
    <t>Количество рабочих мест, на которых проведена специальная оценка условий труда (от общего количества рабочих мест) (4.6)</t>
  </si>
  <si>
    <t>Изменения в законодательстве о льготном пенсионном обеспечении работников, занятых во вредных условиях труда позволило активизировать деятельность работодателей по проведению специальной оценки условий труда</t>
  </si>
  <si>
    <t>Удельный вес рабочих мест, на которых проведена специальная оценка условий труда, в общем количестве рабочих мест, процентов (4.7)</t>
  </si>
  <si>
    <t>Численность работников, занятых во вредных производствах и (или) опасных условиях труда, тыс. человек (4.8)</t>
  </si>
  <si>
    <t>Показатель подсчитывается Федеральной службой  государственной статистики по Ульяновской области 1 раз в год (за 2015 год показатель будет определён в мае 2016 года)</t>
  </si>
  <si>
    <t>Удельный вес работников, занятых во вредных производствах и (или) опасных условиях труда, от общей численности работников, процентов (4.9)</t>
  </si>
  <si>
    <t>Численность соотечественников из числа граждан, вынужденно покинувших территорию Украины, переселившихся в Ульяновскую область, человек (5.1.1)</t>
  </si>
  <si>
    <t>За отчётный период 2015 года пособие получили 427 соотечественников, прибывших на территорию Ульяновской области.</t>
  </si>
  <si>
    <t>1) прием документов; 2) проверка документов; 3) принятие решения о назначении пособия; 4) выплата пособия. Выплата единовременного пособия на 32 усыновленных ребенка</t>
  </si>
  <si>
    <t>1) прием документов; 2) подготовка распорядительного документа; 3) предоставление выплаты. Ежемесячная выплата 300 детям-сиротам и детям, оставшимся без попечения родителей</t>
  </si>
  <si>
    <t>Предоставление ежемесячной денежной выплаты производится на заявительной основе</t>
  </si>
  <si>
    <t>1) прием документов; 2) составление акта обследования жилого помещения, проверка выполненных работ; 3) рассмотрение документов на комиссии; 4) принятие решения об окончании ремонта; 5) перечисление денежных средств. Проведен ремонт 14 лицам из числа детей-сирот и детей, оставшихся без попечения родителей</t>
  </si>
  <si>
    <t>СВЕДЕНИЯ</t>
  </si>
  <si>
    <t>Государственный заказчик государственной программы</t>
  </si>
  <si>
    <t>N п/п</t>
  </si>
  <si>
    <t>Вид нормативного правового акта</t>
  </si>
  <si>
    <t xml:space="preserve">Дата принятия </t>
  </si>
  <si>
    <t>Номер</t>
  </si>
  <si>
    <t>Суть изменений (краткое изложение)</t>
  </si>
  <si>
    <t xml:space="preserve"> Постановление Правительства Ульяновской области</t>
  </si>
  <si>
    <t>Работы в ОГАУСО "Социально-реабилитационный центр им. Е.М. Чучкалова", "Дом-интернат для престарелых и инвалидов "Союз" в с. Бригадировка" выполнены на сумму 3053,0 тыс. рублей, УОГКУСЗН "ЕОЦСВ" на сумму 1030,76 тыс. рублей</t>
  </si>
  <si>
    <t xml:space="preserve"> для 425 человек будут адаптированы санитарные узлы, места общего пользования срекдствами доступности, укладка тактильных покрытий</t>
  </si>
  <si>
    <t>для 220 человек будут адаптированы санитарные узлы, места общего пользования срекдствами доступности, укладка тактильных покрытий</t>
  </si>
  <si>
    <t>для 80 человек будет заменена входная группа, уставлен пандус, обустроены саузлы, места общего пользования, уложена тактильная плитка</t>
  </si>
  <si>
    <t>Работы выполнены на сумму 5594,7 тыс. руб.</t>
  </si>
  <si>
    <t>Работы выполнены на сумму 5815,4 тыс. руб.</t>
  </si>
  <si>
    <t>Работы выполнены на сумму 2950,3 тыс. руб.</t>
  </si>
  <si>
    <t>Проведение текущего ремонта  банного комплекса ОГАУСО ««Психоневрологический интернат в п. Приозёрный».</t>
  </si>
  <si>
    <t>Работы выполнены на общую сумму 3931,0 тыс. рублей.</t>
  </si>
  <si>
    <t>1.11.</t>
  </si>
  <si>
    <t>Пособия планируется выплатить 990 соотечественникам</t>
  </si>
  <si>
    <t>Публикации в периодических печатных изданиях (размещение статей в газете), изготовление печатной продукци. Количество заключённых договоров 44</t>
  </si>
  <si>
    <t>Планируется провести 228 ярмарок вакансий</t>
  </si>
  <si>
    <t>Организация по оказанию проф.ориентационных услуг 10833 чел.</t>
  </si>
  <si>
    <t>Направление на обучение безработных граждан с учётом востребованных на рынке труда профессий.Планируется напрвить на обучение 1173 чел.</t>
  </si>
  <si>
    <t xml:space="preserve">Организация  по повышению проф.навыков и умению 100 гражданами пенсионного возраста </t>
  </si>
  <si>
    <t>Планируется организовать 1392 работ, носящий временный или сезонный характер</t>
  </si>
  <si>
    <t>На временные работы планируется трудоустроить 5178 человек, из них несовершеннолетних гр. от 14до18 лет-5011, безработных гр. от 18до 20 лет-34, безработных гр. испытывающих трудности-133.Заключить 442 договоров с организациями различных форм собственности</t>
  </si>
  <si>
    <t>Организация работы  по сопровождению  безработных граждан с целью адаптации на рынке труда, 1136 чел.</t>
  </si>
  <si>
    <t>Оказание гражданам, желающим открыть собственное дело, информационно-консультационных услуг по вопросам предпринимательства. Организация обучения безработных граждан основам предпринимательской деятельности. Предоставление гос. услуги по содействию в самозанятости безработным гражданам с выплатой единовременной финансовой помощи - 41 .</t>
  </si>
  <si>
    <t>Конкурс Лучший работодатель года, премия 5 конкурсантам по 50,0 тыс. рублей, Конкурс им.М.И.Лимасова-2 конкурсных места, Областной этап конкурса «Р.О.В.С.Э.»-12 номинаций по 3 места</t>
  </si>
  <si>
    <t>Софинансирование 5% из областного бюджета на трудоустройство 170 незанятых инвалидов</t>
  </si>
  <si>
    <t>Изготовление и размещение видеоролика 5 шт., изготовление буклетов 4500 шт.</t>
  </si>
  <si>
    <t>Планируется оборудовать рабочие места и трудоустроить на них 170 незанятых инвалидов</t>
  </si>
  <si>
    <t>Направление на обучение женщин в период отпуска по уходу за ребёнком до трёх лет с учётом востребованных на рынке труда профессий. Организация обучения 300 женщин в период отпуска по уходу за ребёнком до трёх лет</t>
  </si>
  <si>
    <t>Изготовление печатной продукции для проведения областного месячника по охране труда</t>
  </si>
  <si>
    <t>Проведение областного конкурса «Лучший специалист по охране труда 2015года» запланирован Минздравсоцразвития Ульяновской области на 2015-2017 годы. Средства на проведение мероприятий предусмотрены Законом Ульяновской области от 02.12.2014 № 190-ЗО "Об областном бюджете на 2015 год и на плановый период 2016 и 2017 годов". НПА находиться в стадии доработки.</t>
  </si>
  <si>
    <t>обеспечение деятельности областных государственных казённых учреждений центров занятости населения</t>
  </si>
  <si>
    <t xml:space="preserve">Осуществление социальных выплат безработным гражданам  - 9057 чел.. Возмещение затрат Пенсионному фонду РФ за выплаченные пенсии, назначенные безработным гражданам досрочно (включая расходы на их доставку). Выплата стипендий гражданам, обучающимся по направлению органов службы занятости. Оплата банковских услуг. </t>
  </si>
  <si>
    <t>Разработка рекламной продукции по программе переселения, Размещение информации в СМИ</t>
  </si>
  <si>
    <t>Проведение текущего ремонта  банного комплекса ОГАУСО ««Психоневрологический интернат в п. Приозёрный»</t>
  </si>
  <si>
    <t>Министерство искусства и культурной политики Ульяновской обалсти</t>
  </si>
  <si>
    <t>Приложение  №2</t>
  </si>
  <si>
    <t>Сведения об объёмах финансирования  за 2015 год</t>
  </si>
  <si>
    <t>За 2015 год в организациях Ульяновской области пострадало 304 человек, что в 1,8  раза меньше прогнозируемого.</t>
  </si>
  <si>
    <t>Увеличение количества рабочих мест, на которых проведена специальная оценка условий труда повлекло и увеличение удельного веса рабочих мест на которых проведена процедура по оценке рабочих мест</t>
  </si>
  <si>
    <t>Причина перевыполнения планового показателя в том, что программа пользуется большой популярностью среди молодёжи. За отчётный год в программе приняло участие 408 человек</t>
  </si>
  <si>
    <t>Всего численность получателей госуслуг за  2015 года составила 82156</t>
  </si>
  <si>
    <t xml:space="preserve">Услуги по информированию оказаны 26 576 гражданам, в т.ч. 22 240 - безработные граждане, 4336 – работодатели.  </t>
  </si>
  <si>
    <t>Органами службы занятости населения  проведено 306 ярмарок вакансий.  В организации и проведении ярмарок вакансий приняли участие 1556 работодателей. Всего ярмарки вакансий посетили 31 929 граждан.</t>
  </si>
  <si>
    <t>Организация профориентационной работы выстроена с учётом потребности рынка труда. Услуги профориентации оказаны 12367 человек.</t>
  </si>
  <si>
    <t>Работа проводилась с учётом потребностей рынка труда и выбора востребованных профессий. Профессиональное обучение и дополнительное профобразование получили  1154 человека.</t>
  </si>
  <si>
    <t>Профессиональное обучение и дополнительное профессиональное образование прошли 102 незанятых граждан, которым назначена страховая пенсия по старости и которые стремятся возобновить трудовую деятельность</t>
  </si>
  <si>
    <t>В 2015 году трудоустроено на общественные работы 1292  человек, из них 988 – безработные</t>
  </si>
  <si>
    <t>На временные работы трудоустроено 5760 человек. Несовершеннолетних граждан от 14 до18 лет - 5590 человек, безработных граждан от 18 до 20 лет – 29 человек, безработных граждан испытывающих трудности –141 человек.</t>
  </si>
  <si>
    <t>Государственные услуги по социальной адаптации оказаны 1266  безработным гражданам.</t>
  </si>
  <si>
    <t>Получили единовременную финансовую помощь на открытие собственного дела и единовременную финансовую помощь на подготовку документов 47 безработных гражданина</t>
  </si>
  <si>
    <t>в 2015 году было запланировано трудоустройство 170 незанятых инвалидов на оборудованные (оснащённые) рабочие места, в том числе 1 инвалида использующего кресло-коляску</t>
  </si>
  <si>
    <t>трудоустроено 170 инвалидов, целевой показатель выполнен на 100%, инвалид использующий кресло-коляску трудоустроен</t>
  </si>
  <si>
    <t>трудоустройство 1 незанятого инвалида использующего кресло-коляску</t>
  </si>
  <si>
    <t>1 инвалид использующий кресло-коляску  трудоустроен</t>
  </si>
  <si>
    <t>Была размещена информация в СМИ по вопросам  содействие в  трудоустройстве незанятым инвалидам: 5 роликов на ТВ, изготовлено 4 627 буклетов.</t>
  </si>
  <si>
    <t xml:space="preserve">В третьем квартале приступили к профессиональному обучению  305 женщин, находящихся в отпуске по уходу за ребёнком до достижения им возраста трёх лет. </t>
  </si>
  <si>
    <t>В  апреле 2015 года организован и проведён областной месячник охраны труда в Ульяновской области. Организовано более 80 мероприятий, направленных на улучшение условий труда работников организаций, проведено 39 обучающих семинаров, совещаний, собраний по вопросам охраны труда.
Среди организаций Ульяновской обоасти распространено 2000 плакатов и 200 экзмепляров брошюр</t>
  </si>
  <si>
    <t xml:space="preserve">Областной конкурс «Лучший специалист по охране труда» проведён в соответствии с постановлением Правительством Ульяновской области от 18.09.2015 № 470-П.Победителеи конкурса: 1 место Скурихина Н.А. – ведущий специалист по охране труда НУЗ «Отделенческая больница на ст. Ульяновск» ОАО «РЖД». 2  место Николаева А.А.– специалист по охране труда ООО  «Ульяновский асфальтобетонный завод». 3 место  Павлов А.В. – ведущий инженер по охране труда ООО «Газпром    трансгаз Самара» УЛП УМТ.
Победители конкурса получили Почётные грамоты Главного управления труда, занятости и социального благополучия Ульяновской области  и денежные премии
</t>
  </si>
  <si>
    <t xml:space="preserve">По состоянию на 01.01.2016 численность безработных граждан, зарегистрированных в государственных учреждениях службы занятости населения, составила 3961 человек. Уровень регистрируемой безработицы составил 0,61%. </t>
  </si>
  <si>
    <t xml:space="preserve">За 2015 год трудоустроено 170 незанятых инвалидов. </t>
  </si>
  <si>
    <t>Причина перевыполнения планового показателяв том, что программа пользуется большой популярностью среди молодёжи. За отчётный год в программе приняло участие 408 человек</t>
  </si>
  <si>
    <t>За 12 месяцев 2015 года выплата ЕДК представлена 95885 ветеранам в полном объёме.</t>
  </si>
  <si>
    <t>За 12 месяцев меры социальной поддержки представлены 273 труженникам в полном объёме.</t>
  </si>
  <si>
    <t>За 12 месяцев меры социальной поддержки представлены 896 реабилитированным гражданам в  полном объёме.</t>
  </si>
  <si>
    <t>За 12 месяцев выплаты ЕДК представлены 116505  ветеранам в  полном объёме</t>
  </si>
  <si>
    <t>За 12 месяцев выплата пособия по погребению представлена 1690 гражданам в полном объёме.</t>
  </si>
  <si>
    <t>За 12 месяцев ежемесячная денежная компенсация на оплату жилого помещения и отдельных видов коммунальных услуг предоставлена 12753 педагогическим работникам сельской местностив полном объеме</t>
  </si>
  <si>
    <t>За 12 месяцев за компенсацией обратилось 14031 чел. Задолженности перед получателями нет.</t>
  </si>
  <si>
    <t>За 12 месяцев единовременная материальная помощь оказана 8 чел. Задолженности перед получателями нет.</t>
  </si>
  <si>
    <t>За 12 месяцев меры социальной поддержки представлены 91 инвалиду в  полном объёме.</t>
  </si>
  <si>
    <t>За 12 месяцев меры социальной поддержки представлены 474 гражданам в полном объёме.</t>
  </si>
  <si>
    <t>За 12 месяцев меры социальной поддержки представлены 4463 гражданам в полном объёме.</t>
  </si>
  <si>
    <t>Меры социальной поддержки предоставлены 2 человекам, задолженности перед получателями нет</t>
  </si>
  <si>
    <t>В 2015 году обращений за данной мерой соц.поддержки не поступало</t>
  </si>
  <si>
    <t>За 12 месяцев меры социальной поддержки представлены 212 гражданам в полном объёме</t>
  </si>
  <si>
    <t>За 12 месяцев  меры социальной поддержки представлены 228 человек в  полном объёме.</t>
  </si>
  <si>
    <t>За 12 месяцев ежегодная денежная  выплата представлена 98853 гражданам в полном объёме</t>
  </si>
  <si>
    <t>За 12 месяцев меры социальной поддержки  представлены 219 гражданам в полном объёме</t>
  </si>
  <si>
    <t>За 12 месяцев меры социальной поддержки представлены 3047 гражданам в полном объёме.</t>
  </si>
  <si>
    <t>За 12 месяцев ежегодная денежная  выплата представлена 8051 гражданину в полном объёме.</t>
  </si>
  <si>
    <t>За 12 месяцев ежегодная денежная выплата представлена 43 человекам в полном объёме.</t>
  </si>
  <si>
    <t>Выплата денежного вознаграждения гражданам, оказавшим содействие в раскрытии налоговых преступлений, установлении факов совершения налоговых преступлений, установлении фактов совершения налоговых правонарушений, производстве по делам об административных правонарушениях в области налогов и сборов, а также в области законодаельства о труде и об охране труда</t>
  </si>
  <si>
    <t>В 2015 году меры социальной поддержки представлены 18632 гражданам в полном объёме.</t>
  </si>
  <si>
    <t>Произведены выплаты единовременного пособия на 40 усыновлённых детей в полном объёме.</t>
  </si>
  <si>
    <t>ежемесячные выплаты на проезд произведены 31733 детям-сиротам и детям, оставшимся без попечения родителей в полном объёме.</t>
  </si>
  <si>
    <t>перечислены денежные средства на содержание 45088 детей, 28619 получателям ежемесячного вознаграждения в полном объёме.</t>
  </si>
  <si>
    <t>субвенции для осуществления деятельности по опеке и попечительству для 23 МО, процент выполнения 100 %</t>
  </si>
  <si>
    <t>За 12 месяцев меры социальной поддержки  представлены 57076 человек в  полном объёме. Задолженности перед получателями нет.</t>
  </si>
  <si>
    <t>В 2015 году меры социальной поддержки  представлены 37 гражданам в  полном объёме.</t>
  </si>
  <si>
    <t>За 12 месяцев меры социальной поддержки  представлены 218 человек в  полном объёме.</t>
  </si>
  <si>
    <t>За 12 месяцев меры социальной поддержки  представлены 49 гражданам в  полном объёме.</t>
  </si>
  <si>
    <t>За 12 месяцев меры социальной поддержки  представлены 2768 человек в  полном объёме.</t>
  </si>
  <si>
    <t xml:space="preserve">По состоянию на 01.01.2016 численность безработных граждан, зарегистрированных в государственных учреждениях службы занятости населения, составила 4087 человек. Уровень регистрируемой безработицы составил 0,61 %. </t>
  </si>
  <si>
    <t>За 2015 год трудоустроено 170 незанятых инвалидов</t>
  </si>
  <si>
    <t>За 2015 года трудоустроено 170 незанятых инвалидов на оборудованные (оснащённые) рабочие места, денежные средства освоено 99,9%.</t>
  </si>
  <si>
    <t>Выплата пособий по безработице, стипендий, досрочных пенсий и материальной помощи безработным осуществлялась своевременно и в полном объёме. Социальные выплаты за  2015 год получили 14 066 человек, в том числе 12 235 человек получили пособие по безработице, 1151 человек – стипендию, 222 человека – материальную помощь,  досрочную пенсию – 458человек. Остаток средств в сумме 206,0 тыс.руб. образовался по причине снятия в декабре т.г. безработных граждан, в связи с неявкой их в органы службы занятости без уважительных причин.</t>
  </si>
  <si>
    <t>За 2015 год перевозка несовершеннолетних не осуществлялась.</t>
  </si>
  <si>
    <t>Выдано 41 свидетельсва о предоставлении социальной выплаты. Сертификаты реализовали 41 человек.</t>
  </si>
  <si>
    <t>За 12 месяцев ежемесячная денежная  выплата представлена 11 гражданам в полном объёме.</t>
  </si>
  <si>
    <t>За 2015 год ежемесячная денежная  выплата представлена 118615 человек в полном объёме.</t>
  </si>
  <si>
    <t>За отчётный год количество выплат ежемесячного пособия по уходу за ребёнком составило 99698 шт. Выплата произведена в полном объёме согласно заявок на финансовое обеспечение расходов на выплату государственных пособий.</t>
  </si>
  <si>
    <t>Мера социальной поддержки предосавляется по факту обращения граждан Начислено и выплачено 1 чел.</t>
  </si>
  <si>
    <t>Мера социальной поддержки предосавляется по факту обращения граждан. Обращений не поступало.</t>
  </si>
  <si>
    <t>За 2015 год выплачено 3031 пособие. Задолженности перед получателями нет.</t>
  </si>
  <si>
    <t>За 2015 год меры социальной поддержки  представлены 5016 гражданам. Выплата произведена в полном объёме. Причина образования остатка. В связи с увеличением численности получателей, а также размера ежемесячной выплаты был направлен уточнённый расчёт поребности в субсидии на 2015 год от 15.10.2015, который включал в себя недостаточную потребность на ноябрь и декабрь 2015 года. Дополнительная субсидия, утверждённая распоряжением Правительства РФ от 07.12.2015 поступила 14.12.2015. Выплату за ноябрь производили из средств субъекта.</t>
  </si>
  <si>
    <t>1) прием документов; 2) подготовка распорядительного документа; 3) перечисление денежных средств. Выплата пособия гражданам</t>
  </si>
  <si>
    <t>За 2015 год федеральных средсв было выплачено 1858,7 ыс.рублей. Всего выплаты получили 788 человек, из них федеральных средсв - 349 чел. Неосвоение средст произошло из за частичного отсутствия документов у участника, необходимых для организации выплаты, добровольный отказ участника о получения выплаты, осутствия участника в пределах региона по объективным причинам.</t>
  </si>
  <si>
    <t>Предоставление адресной материальной помощи гражданам, оказавшимся в трудной жизненной ситуации; адресной материальной помощи неработающим пенсионерам, являющимся получателями страховых пенсий по старости и по инвалидности; адресной материальной помощи гражданам, которым предоставляется лечение методом программного системного гемодиализа</t>
  </si>
  <si>
    <t>Приобретение протезно-ортопедических изделий лицам, не имеющим инвалидности, но по медицинским показаниям нуждающимся в них</t>
  </si>
  <si>
    <t>Предоставление мер социальной поддержки ветеранам труда Ульяновской области</t>
  </si>
  <si>
    <t>Реализация мер социальной поддержки родителей военнослужащих, сотрудников органов внутренних дел, Федеральной службы безопасности Российской Федерации, прокуратуры Российской Федерации, органов уголовно-исполнительной системы Министерства юстиции Российской Федерации, погибших при исполнении обязанностей военной службы, служебных обязанностей или умерших вследствие ранения, контузии, заболеваний, увечья, полученных при исполнении обязанностей военной службы, служебных обязанностей</t>
  </si>
  <si>
    <t>Материальное обеспечение вдов Сычева В.А .и Доронина Н.П.</t>
  </si>
  <si>
    <t>1.5.31.</t>
  </si>
  <si>
    <t>Предоставление мер государственной социальной поддержки отдельных категорий специалистов социального обслуживания населения и детских домов, работающих и проживающих в сельской местности на территории Ульяновской области»</t>
  </si>
  <si>
    <t>1.5.32.</t>
  </si>
  <si>
    <t>Предоставление мер социальной поддержки отдельных категорий молодых специалистов учреждений социального обслуживания населения и детских домов</t>
  </si>
  <si>
    <t>1.5.33.</t>
  </si>
  <si>
    <t>1.5.34.</t>
  </si>
  <si>
    <t>Предоставление единовременного пособия в целях возмещения вреда, причиненного в связи с исполнением работниками противопожарной службы Ульяновской области трудовых обязанностей</t>
  </si>
  <si>
    <t>1.5.35.</t>
  </si>
  <si>
    <t>Предоставление мер социальной поддержки на обеспечение жильём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</si>
  <si>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1.5.36.</t>
  </si>
  <si>
    <t>Предоставление мер социальной поддержки  лицам награжденным знаком «Почетный донор СССР» и «Почетный донор России»</t>
  </si>
  <si>
    <t>1.5.37.</t>
  </si>
  <si>
    <t>1.5.38.</t>
  </si>
  <si>
    <t>1.5.39.</t>
  </si>
  <si>
    <t>1.6.</t>
  </si>
  <si>
    <t>1.7.</t>
  </si>
  <si>
    <t>Мероприятия по организации выплат мер социальной поддержки населению (содержание областных государственных учреждений социальной защиты населения по обеспечению хозяйственного обслуживания)</t>
  </si>
  <si>
    <t>2.1.</t>
  </si>
  <si>
    <t>2.2.</t>
  </si>
  <si>
    <t>2.3.</t>
  </si>
  <si>
    <t>Предоставление ежемесячной выплаты лицам из числа детей-сирот и детей, оставшихся без попечения родителей, обучающимся в муниципальных учреждениях образования</t>
  </si>
  <si>
    <t>2.4.</t>
  </si>
  <si>
    <t>2.5.</t>
  </si>
  <si>
    <t>Предоставление ежемесячной денежной выплаты на обеспечение проезда детей-сирот и детей, оставшихся без попечения родителей, а также лиц из числа детей-сирот и детей, оставшихся без попечения родителей, обучающихся в муниципальных учреждениях образования, на городском, пригородном, в сельской местности на внутрирайонном транспорте (кроме такси), а также проезда один раз в год к месту жительства и обратно к месту учёбы</t>
  </si>
  <si>
    <t>2.6.</t>
  </si>
  <si>
    <t>2.7.</t>
  </si>
  <si>
    <t>2.8.</t>
  </si>
  <si>
    <t>Оплата проезда к месту лечения и обратно детей-сирот и детей, оставшихся без попечения родителей, а также лиц из числа детей, оставшихся без попечения родителей</t>
  </si>
  <si>
    <t>2.9.</t>
  </si>
  <si>
    <t>Возмещение расходов, связанных с обучением детей – сирот и детей, оставшихся без попечения родителей, а также лиц из числа детей, оставшихся без попечения родителей, на курсах по подготовке к поступлению в образовательные учреждения среднего профессионального и высшего профессионального образования</t>
  </si>
  <si>
    <t>2.10.</t>
  </si>
  <si>
    <t>2.10.1.</t>
  </si>
  <si>
    <t>2.10.2.</t>
  </si>
  <si>
    <t>2.10.3.</t>
  </si>
  <si>
    <t>2.10.4.</t>
  </si>
  <si>
    <t>2.10.5.</t>
  </si>
  <si>
    <t xml:space="preserve">Ежемесячная выплата на ребенка до достижения им возраста 3 лет  </t>
  </si>
  <si>
    <t>2.10.6.</t>
  </si>
  <si>
    <t>Предоставление мер социальной поддержи отдельным категориям инвалидов,  имеющих детей, по оплате жилых помещений частного жилищного фонда</t>
  </si>
  <si>
    <t>2.10.7.</t>
  </si>
  <si>
    <t>2.10.8.</t>
  </si>
  <si>
    <t>2.10.9.</t>
  </si>
  <si>
    <t>2.10.10.</t>
  </si>
  <si>
    <t>2.10.11.</t>
  </si>
  <si>
    <t>2.10.12.</t>
  </si>
  <si>
    <t>2.10.13.</t>
  </si>
  <si>
    <t>2.11.</t>
  </si>
  <si>
    <t>Организация льготного проезда железнодорожным транспортом пригородного сообщения обучающихся и студентов учреждений образования</t>
  </si>
  <si>
    <t>2.12.</t>
  </si>
  <si>
    <t>2.13.</t>
  </si>
  <si>
    <t>2.14.</t>
  </si>
  <si>
    <t>2.15.</t>
  </si>
  <si>
    <t>Реализация полномочий по оказанию семьям, детям и отдельным гражданам, попавшим в трудную жизненную ситуацию, помощи и реализации прав и интересов, в улучшении их социального положения, а также психологического статуса и содержание деятельности ОГКУ СО "Центр социально-психологической помощи семье и детям "Семья" в г. Ульяновске"</t>
  </si>
  <si>
    <t>-</t>
  </si>
  <si>
    <t>Областное государственное автономное учреждение социального обслуживания «Дом-интернат для престарелых и инвалидов «Союз» в с. Бригадировка»</t>
  </si>
  <si>
    <t>Предоставление соотечественникам единовременного пособия на жилищное обустройство</t>
  </si>
  <si>
    <t>5.2.</t>
  </si>
  <si>
    <t>Информирование местного населения и соотечественников, проживающих за рубежом, о добровольном переселении в Ульяновскую область</t>
  </si>
  <si>
    <t>3.1.</t>
  </si>
  <si>
    <t>3.1.1.</t>
  </si>
  <si>
    <t>3.1.1.1.</t>
  </si>
  <si>
    <t>3.1.1.2.</t>
  </si>
  <si>
    <t>3.1.1.3.</t>
  </si>
  <si>
    <t>3.1.1.4.</t>
  </si>
  <si>
    <t>3.1.1.5.</t>
  </si>
  <si>
    <t>3.1.1.6.</t>
  </si>
  <si>
    <t>3.1.1.7.</t>
  </si>
  <si>
    <t>3.1.1.8.</t>
  </si>
  <si>
    <t>3.1.1.9.</t>
  </si>
  <si>
    <t>3.2.</t>
  </si>
  <si>
    <t>3.2.1.</t>
  </si>
  <si>
    <t>3.2.1.1.</t>
  </si>
  <si>
    <t>3.2.1.2.</t>
  </si>
  <si>
    <t>3.3.</t>
  </si>
  <si>
    <t>3.3.1.</t>
  </si>
  <si>
    <t>3.3.2.</t>
  </si>
  <si>
    <t>3.3.2.1.</t>
  </si>
  <si>
    <t>3.3.2.2.</t>
  </si>
  <si>
    <t>3.3.2.3.</t>
  </si>
  <si>
    <t>3.3.2.4.</t>
  </si>
  <si>
    <t>3.4.</t>
  </si>
  <si>
    <t>3.4.1.</t>
  </si>
  <si>
    <t>4.1.</t>
  </si>
  <si>
    <t>Информирование населения и работодателей о положении на рынке труда</t>
  </si>
  <si>
    <t>Организация ярмарок вакансий и учебных рабочих мест</t>
  </si>
  <si>
    <t>Организация профессиональной ориентации граждан в целях выбора сферы деятельности (профессии), трудоустройства, профессионального обучения</t>
  </si>
  <si>
    <t xml:space="preserve">Профессиональное обучение и дополнительное профессиональное образование безработных граждан, включая обучение в другой местности </t>
  </si>
  <si>
    <t>Профессиональное обучение и дополнительное профессиональное образование незанятых граждан, которым в соответствии с законодательством Российской Федерации назначена страховая пенсия по старости и которые стремятся возобновить трудовую деятельность</t>
  </si>
  <si>
    <t>Организация проведения оплачиваемых общественных работ</t>
  </si>
  <si>
    <t>Социальная адаптация безработных граждан на рынке труда</t>
  </si>
  <si>
    <t xml:space="preserve">Мероприятия в области социального партнёрства </t>
  </si>
  <si>
    <t>Мероприятия, направленные на снижение напряжённости на рынке труда, среди незанятых инвалидов</t>
  </si>
  <si>
    <t xml:space="preserve">Информационное сопровождение реализации мероприятий </t>
  </si>
  <si>
    <t xml:space="preserve">Средства на реализацию мероприятий, направленных на снижение напряжённости на рынке труда среди незанятых инвалидов  </t>
  </si>
  <si>
    <t>Организация опережающего профессионального обучения в организациях производственной сферы, осуществляющих реструктуризацию и модернизацию производства</t>
  </si>
  <si>
    <t>Улучшение условий и охраны труда</t>
  </si>
  <si>
    <t>Организация и проведение месячника охраны труда</t>
  </si>
  <si>
    <t xml:space="preserve">Организация и проведение областных конкурсов по охране труда </t>
  </si>
  <si>
    <t>Мероприятия по реализации прав граждан на труд и создание благоприятных условий для обеспечения занятости населения (обеспечение деятельности областных государственных казённых учреждений центров занятости населения)</t>
  </si>
  <si>
    <t>4.1.1.</t>
  </si>
  <si>
    <t>4.1.2.</t>
  </si>
  <si>
    <t>4.1.3.</t>
  </si>
  <si>
    <t>4.1.4.</t>
  </si>
  <si>
    <t>4.1.5.</t>
  </si>
  <si>
    <t>4.1.6.</t>
  </si>
  <si>
    <t>4.1.7.</t>
  </si>
  <si>
    <t>4.1.8.</t>
  </si>
  <si>
    <t>4.1.9.</t>
  </si>
  <si>
    <t>4.1.10.</t>
  </si>
  <si>
    <t>4.2.</t>
  </si>
  <si>
    <t>4.2.1.</t>
  </si>
  <si>
    <t>4.2.1.1.</t>
  </si>
  <si>
    <t>4.2.1.2.</t>
  </si>
  <si>
    <t>4.2.2.</t>
  </si>
  <si>
    <t>4.2.3.</t>
  </si>
  <si>
    <t>4.3.</t>
  </si>
  <si>
    <t>4.4.</t>
  </si>
  <si>
    <t>4.5.</t>
  </si>
  <si>
    <t>4.5.1.</t>
  </si>
  <si>
    <t>4.5.2.</t>
  </si>
  <si>
    <t>4.6.</t>
  </si>
  <si>
    <t>4.7.</t>
  </si>
  <si>
    <t>Организация временного трудоустройства несовершеннолетних граждан в возрасте от 14 до 18 лет в свободное от учёбы время, безработных граждан, испытывающих трудности в поиске работы, безработных граждан в возрасте от 18 до 20 лет из числа выпускников образовательных учреждений начального профессионального и среднего профессионального образования, ищущих работу впервые</t>
  </si>
  <si>
    <t>Содействие самозанятости безработных граждан, включая оказание гражданам, признанным в установленном порядке безработными, и гражданам, признанным в установленном порядке безработными и прошедшим профессиональное  обучение и дополнительное профессиональное образование по направлению органов службы занятости, единовременной финансовой помощи при их государственной регистрации в качестве юридического лица, индивидуального предпринимателя либо крестьянского (фермерского) хозяйства, а также единовременной финансовой помощи на подготовку документов для соответствующей государственной регистрации</t>
  </si>
  <si>
    <t>Содействие в трудоустройстве незанятым инвалидам, в том числе инвалидам, использующим кресла-коляски, на оборудованные (оснащённые) для них рабочие места и создание инфраструктуры, необходимой для беспрепятственного доступа к рабочим местам</t>
  </si>
  <si>
    <t xml:space="preserve">Софинансирование дополнительных мероприятий в сфере занятости населения, включающих в себя содействие в трудоустройстве незанятым инвалидам, в том числе инвалидам, использующим кресла-коляски, на оборудованные (оснащённые) для них рабочие места и создание инфраструктуры, необходимой для беспрепятственного доступа к рабочим местам </t>
  </si>
  <si>
    <t>Предоставление субсидий из областного бюджета Ульяновской области на возмещение затрат юридических лиц, индивидуальных предпринимателей на оборудование (оснащение) рабочих мест для незанятых инвалидов, в том числе инвалидов, использующих кресла-коляски, на оборудованные (оснащённые) для них рабочие места и создание инфраструктуры, необходимой для беспрепятственного доступа к рабочим местам</t>
  </si>
  <si>
    <t>Профессиональное обучение и дополнительное профессиональное образование женщин в период отпуска по уходу за ребёнком до достижения им возраста трёх лет</t>
  </si>
  <si>
    <t>6.1.</t>
  </si>
  <si>
    <t>Обеспечение деятельности центрального аппарата Министерства и его территориальных органов</t>
  </si>
  <si>
    <t>6.2.</t>
  </si>
  <si>
    <t>Организационные мероприятия: разработка программы энергосбережения и повышения энергетической эффективности, проведение энергетических обследований с оформлением энергетических паспортов</t>
  </si>
  <si>
    <t>6.3.</t>
  </si>
  <si>
    <t xml:space="preserve"> «Обеспечение реализации государственной программы»</t>
  </si>
  <si>
    <t>Правительство Ульяновской области</t>
  </si>
  <si>
    <t>Семья и дети</t>
  </si>
  <si>
    <t>3.</t>
  </si>
  <si>
    <t>6</t>
  </si>
  <si>
    <t>х</t>
  </si>
  <si>
    <t>Количество граждан пожилого возраста и инвалидов, принявших участие в областных общественно и социально значимых мероприятиях и в мероприятиях, предназначенных для реализации социокультурных потребностей граждан пожилого возраста и инвалидов, тыс. человек</t>
  </si>
  <si>
    <t>Количество работников, прошедших обучение по охране труда в аккредитованных обучающих организациях, человек</t>
  </si>
  <si>
    <t>Доля малоимущих семей и малоимущих одиноко проживающих граждан, являющихся получателями государственной социальной помощи на основании социального контракта, в общей численности малоимущих семей и малоимущих одиноко проживающих граждан, обратившихся за государственной социальной помощью, процентов</t>
  </si>
  <si>
    <t>Доля граждан, получивших государственную социальную помощь на основании социального контракта, преодолевших трудную жизненную ситуацию, в общей численности граждан, получивших государственную социальную помощь на основании социального контракта, процентов</t>
  </si>
  <si>
    <t>Ерганова Лариса Ивановна, референт отдела трудовых отношений, охраны труда и социального партнёрства, тел. 41-72-04.</t>
  </si>
  <si>
    <t>Ковальчук Виктор Иванович, референт отдела трудовой миграции, тел. 41-72-07.</t>
  </si>
  <si>
    <t>Финансирование (по всем источникам), тыс. руб.</t>
  </si>
  <si>
    <t>ИТОГО по программе</t>
  </si>
  <si>
    <t>Доля доступных для граждан пожилого возраста и инвалидов учреждений социального обслуживания в общем количестве учреждений социального обслуживания, процентов</t>
  </si>
  <si>
    <t>Количество граждан пожилого возраста, приобщённых к занятиям физической культурой и здоровому образу жизни, тыс. человек</t>
  </si>
  <si>
    <t xml:space="preserve"> Лаптев Николай Викторович, референт отдела профобучения, профориентации, тел. 41-72-03.</t>
  </si>
  <si>
    <t xml:space="preserve"> Аисова Гузель Равильевна, референт отдела со слабозащищёнными категориями граждан, тел. 42-16-75.</t>
  </si>
  <si>
    <t>Хмелевских Андрей Алексеевич, зам.директора – начальник отдела трудовых отношений, охраны труда и социального партнерства, тел. 41-17-20</t>
  </si>
  <si>
    <t xml:space="preserve"> Фирстаев Владимир Сергеевич, тел. 41-72-06 </t>
  </si>
  <si>
    <t xml:space="preserve">Фирстаев Владимир Сергеевич, тел. 41-72-06 </t>
  </si>
  <si>
    <t>Лаптев Николай Викторович, референт отдела профобу-чения, профориентации, тел. 41-72-03.</t>
  </si>
  <si>
    <t>Планируемый объем финансирования, тыс. руб.*</t>
  </si>
  <si>
    <t>Предоставленное финансирование, тыс. руб.**</t>
  </si>
  <si>
    <t>Габбасова Наталья Николаевна, директор департамента охраны прав несовершеннолетних,тел. 44-95-71</t>
  </si>
  <si>
    <t xml:space="preserve">Департамент социальной защиты населения, заместитель директора департамента Нафеева Еленая Анатольевнаа, тел.44-12-85 </t>
  </si>
  <si>
    <r>
      <t xml:space="preserve">Средства на социальные выплаты безработным гражданам </t>
    </r>
    <r>
      <rPr>
        <sz val="10"/>
        <color indexed="8"/>
        <rFont val="Times New Roman"/>
        <family val="1"/>
        <charset val="204"/>
      </rPr>
      <t>(в соответствии с постановлением Правительства Российской Федерации от 15.04.2014 № 298 «Об утверждении государственной программы Российской Федерации «Содействие занятости населения», Федеральным законом от 02.12.2013№ 349-ФЗ «О федеральном бюджете на 2014 год и плановый период 2015 и 2016 годов»)</t>
    </r>
  </si>
  <si>
    <t>Примечание</t>
  </si>
  <si>
    <t xml:space="preserve">Технические и технологические мероприятия: модернизация систем наружного и внутреннего освещения с установкой энергосберегающих светильников, утепление ограждающих зданий </t>
  </si>
  <si>
    <t>1.8.</t>
  </si>
  <si>
    <t>Предоставление услуг социального обслуживания инвалидам, гражданам пожилого возраста и прочим категориям граждан некоммерческими организациями не являющимися государственными (муниципальными) учреждениями, индивидуальными предпринимателями</t>
  </si>
  <si>
    <t>Государственная программа Ульяновской области "Социальная поддержка и защита населения Ульяновской области на 2014-2018 годы"</t>
  </si>
  <si>
    <t>Приложение 1</t>
  </si>
  <si>
    <t>Федеральный закон от 01.12.2014 № 384-ФЗ "О федеральном бюджете на 2015 год и на плановый период 2016 и 2017 годов"</t>
  </si>
  <si>
    <t>Соглашение между Правительстом УО и Минтрудом РФ от 18.02.2015 №12-12/666/46</t>
  </si>
  <si>
    <t xml:space="preserve">Директор департамента методологии и организации социальных выплат и 
жилищных субсидий А.А.Адонин
</t>
  </si>
  <si>
    <t>Директор департамента методологии и организации социальных выплат и 
жилищных субсидий А.А.Адонин</t>
  </si>
  <si>
    <t>Правительство Ульяновской области в (Директор ОГКУСО "Центр социально-психологической помощи семье и детям  "Семья" в г. УльяновскеЛ.А.Миронова)</t>
  </si>
  <si>
    <t xml:space="preserve"> Директор ОГКУСО "Центр социально-психологической помощи семье и детям  "Семья" в г. Ульяновске Л.А.Миронова</t>
  </si>
  <si>
    <t>Целевые индикаторы подпрограммы 1</t>
  </si>
  <si>
    <t>Доля граждан, получивших социальные услуги в учреждениях социального обслуживания, в общей численности граждан, обратившихся за получением социальных услуг в учреждения социального обслуживания, процентов</t>
  </si>
  <si>
    <t>Целевые индикаторы подпрограммы 2</t>
  </si>
  <si>
    <t>Проведение 6 социально-значимых мероприятия. Средства на проведение мероприятий предусмотрены Законом Ульяновской области от 02.12.2014 № 190-ЗО "Об областном бюджете на 2015 год и на плановый период 2016 и 2017 годов":  "Поздравление женщин в роддомах, родивших мальчиков  23 февраля 2015г.";  "Поздравление женщин в роддомах, родивших девочек 8 марта 2015г.";  "Акция Роди патриота в день России - 2015г."; "День семьи любви и верности" ;  "День матери"; "Форум семей Ульяновской области "Семейные традиции- основа семейного благополучия"</t>
  </si>
  <si>
    <t xml:space="preserve">Проведено 20  социально-значимых мероприятий (День освобождения Ленинграда от блокады", день окончания Сталинградской битвы, Областной турнир среди воспитанников детских домой "Хоккей с мячём", Проведение "Дня памяти о  россиянах, исполняющих свой долг ", проведение мероприятия  "День памяти погибшим на Чернобыльской АЭС", проведение митинга посвящённого 2Дню освобождения узников фашизма", фестиваль "Храните детские сердца", проведение акции "Помоги собраться в школу", проведение мероприятия "День социального работника",Мероприятие, посвящённое Дню памяти и скорби-дню начала ВОВ, мероприятие, посвящённое Дню партизан и подпольщиков, Мероприятие, посвящённое Дню окончания Курской битвы,  Мероприятие, посвящённое Дню окончания Второй мировой войны, Мероприятие, посвящённое Дню пожилого человека, Мероприятие, посвящённое Дню памяти жертв политических репрессий, Мероприятие, посвящённое Международному Дню инвалидов, Встреча ветеранов с молодежью в рамках Дня окончпния битвы под Москвой, День приёмной семьи, Новогодняя Губернаторская Елка). </t>
  </si>
  <si>
    <t>Компенсации на оплату жилого помещения и коммунальных услуг предоставлены 13413 получателям за 2015 год, выплаты произведены в полном объеме</t>
  </si>
  <si>
    <t>Субсидии на оплату жилого помещения и коммунальных услуг предоставлены 36128  получателям за 2015 год, выплаты произведены в полном объеме</t>
  </si>
  <si>
    <t>За 2015 год заключено 41 социальный контракт</t>
  </si>
  <si>
    <t>льготным проездом воспользовалось 10255 федеральных льготников</t>
  </si>
  <si>
    <t>За 12 месяцев ежемесячная денежная компенсация на оплату жилого помещения и коммунальных услуг предоставлена 2159 гражданам в полном объёме (получатели являются убывающей категорией льготников)</t>
  </si>
  <si>
    <t>получателями компенсационных выплат являются 866 человека, что составляет 90,2% от запланированного количества получателей (уменьшение количества получателей связано с газификацией отдельных жилых помещений)</t>
  </si>
  <si>
    <t xml:space="preserve">ежемесячную денежную компенсацию на оплату жилого помещения и коммунальных услуг получают 329256 чел. </t>
  </si>
  <si>
    <t>За 2015 год произведена единовременная социальная выплата на приобретение жилья 10 государственным гражданским служащим</t>
  </si>
  <si>
    <t>В первом полугодии меры социальной поддержки  представлены 11 чел. в  полном объёме, что  составляет 49,7%  от запланированной .</t>
  </si>
  <si>
    <t xml:space="preserve">Количество получателей составляет 96 человек, что составляет 80% от расчётного количества (всем обратившимся гражданам выплата предоставляется в полном объёме) </t>
  </si>
  <si>
    <t>За 2015 год 5 граждан получили приемию Губернатора Ульяновской области "Семья года" в размере 50,0 тыс. рублей</t>
  </si>
  <si>
    <t xml:space="preserve">1) заключены договора с 4 поставщиками на поставку протезно-ортопедических изделий
2) прием  и проверка документов от граждан;  3) получатель берёт направление в организации с которой заключен договор на изготовление изделий;4) по факту изготовления изделий в органы социальной защиты поставщиками предоставляется реестр получателей изделий; 5) на основании реестра учреждение социальной защиты оплачивает произведённые изделия. Приобретено протезно-ортопедических изделий 1357 лицам, неимеющим инвалидности в т.ч. лица ставшие на очередь в 2014 году,  но по медицинским показаниям нуждающимся в них. </t>
  </si>
  <si>
    <t>Исполнение по финаснированию состваляет 100,0% от плана. Выплаты заработной платы, начисления на неё, оплата коммунальных услуг и прочих расходов произведена в полном объёме.</t>
  </si>
  <si>
    <t>Исполнение по финаснированию состваляет 99,9 % от плана. Выплаты заработной платы, оплата коммунальных услуг и прочих расходов произведены в полном объёме. Остатки средств образовались в связи с экономией от доворов.</t>
  </si>
  <si>
    <t>Исполнение по финаснированию состваляет 99,7% от плана. Выплата заработной платы, начислений на неё, оплата коммунальных услуг и прочих расходов произведены в полном объёме. Остатки средств образовались в связи экономией по продуктам питания, что связано с оформлением детей под опеку, нахождением на стационарном лечении, а так же сокращением количества воспитанников в детских учреждениях. Экономия от доворов по прочим статьям.</t>
  </si>
  <si>
    <t>Исполнение по финаснированию состваляет 99,4% от плана. Выплаты заработной платы, начисления на неё, оплата коммунальных услуг и прочих расходов произведены в полном объёме.</t>
  </si>
  <si>
    <t>Ежемесячные денежные пособия предоставлены 147 гражданам. За 12 месяцев денежные выплаты предоставлены в полном объёме.</t>
  </si>
  <si>
    <t>Пенсии за выслугу лет предоставлены 719 гражданам. За 12 месяцев пенсии за выслугу лет предоставлены в полном объёме.</t>
  </si>
  <si>
    <t xml:space="preserve">Меры социальной поддержки предоставлены 29 специалистам. За 12 месяцев молодые специалисты обеспечены мерами социальной поддержки в полном объёме. </t>
  </si>
  <si>
    <t>За 2015 год оказана адресная материальная помощь 2947 чел., оказавшимся в трудной жизненной ситуации</t>
  </si>
  <si>
    <t>За 2015 год выдано 33104 государственных сертификатов  на именной капитал "Семья" . Общая численность, распорядившехся средствами регионального материнского капитала 9256 чел.</t>
  </si>
  <si>
    <t>содержание центра, оказание Психолого-педагогическая помощь гражданам в трудной жизненной ситуации и семьям в социально-опасном положении 32175 чел.дн. Психологическая коррекция нарушений общения и искажений в психическом развитии у детей и отдельных граждан 14964 чел. дн. Организация работы телефона экстренной психологической помощи 8760 часов. Организационно-методическая работа 1792,48 часа</t>
  </si>
  <si>
    <t>Проведение III Международного Форума социальных работников</t>
  </si>
  <si>
    <t>N 4/73-П</t>
  </si>
  <si>
    <t>N 4/74-П</t>
  </si>
  <si>
    <t>N 14/275-П</t>
  </si>
  <si>
    <t xml:space="preserve"> N 18/393-П</t>
  </si>
  <si>
    <t xml:space="preserve"> N 22/530-П</t>
  </si>
  <si>
    <t xml:space="preserve"> N 24/591-П</t>
  </si>
  <si>
    <t xml:space="preserve"> N 26/649-П</t>
  </si>
  <si>
    <t>Мероприятия выполнены в полном объёме</t>
  </si>
  <si>
    <t>Предоставление единовременного пособия осуществляется на заявительной основе. По состоянию на 01.01.2016 приняты документы для выплаты единовременного пособия на 40 усыновлённых детей, приняты решения о назначении пособия на 40 усыновлённых детей</t>
  </si>
  <si>
    <t>Произведены170 выплат 49 получателям в полном объёме.</t>
  </si>
  <si>
    <t>Выдано в 2015 году, но не реализовано 5 сертификатов на сумму 0,66 тыс.рублей. Срок реализации сертификатов в течение 6 месяцев. Планировалась возмещение расходов по сертификату, выданному 24.11.2015 на сумму 176,6 тыс.руб. Расходы будут возмещены в 2016 году.</t>
  </si>
  <si>
    <t>Произведено возмещение расходов 15 лицам их числа детей-сирот и детей, оставшихся без попечения родителей</t>
  </si>
  <si>
    <t>Возмещены расходы 12 детям-сиротам и детям, оставшимся без попечения родителей в полном объёме.</t>
  </si>
  <si>
    <t>Единовременное пособие выплачено на 471 ребёнка, данная мера предоставляется по факту обращения граждан.</t>
  </si>
  <si>
    <t xml:space="preserve">В соответствии с распределением субвенций на выплату единовременного пособия
при всех формах устройства детей, лишенных родительского
попечения, в семью бюджетам субъектов Российской Федерации
на 2015 год Ульяновской области предусмотрены федеральные средства в сумме 10 427,5 тыс.рублей. На основани Федерального закона от 28.11.2015 № 329-ФЗ "О внесении изменений в Федеральный закон "О федеральном бджете на 2015 год и на плановый период 2016 и 2017 годов" объём субвенции составил 7729,16 тыс.рублей. Процент выполнения мероприятия из расчета суммы федеральных средств 7729,16 тыс.рублей составляет 99,8 %.
</t>
  </si>
  <si>
    <t>На 01.01.2016 значение целевого индикатора составило 83,6 % (целевой индикатор перевыполнен)</t>
  </si>
  <si>
    <t>о внесённых изменениях в государственную программу за 2015 год</t>
  </si>
  <si>
    <t>Разработано с целью приведения в соответствие с Законом Ульяновской области от 02.12.2014 № 190-ЗО «Об областном бюджете Ульяновской области на 2015 год и на плановый период 2016 и 2017 годов», а также во исполнение п.12 протокола заседания Правительственной комиссии по вопросам охраны здоровья граждан от 09.06.2014 № 3, которым органам исполнительной власти субъектов Российской Федерации поручено принять необходимые меры по подготовке и утверждению программ субъектов Российской Федерации, направленных на улучшение условий и охраны труда, на основе актуализированной Минтрудом России соответствующей типовой программы и во исполнение поручения Губернатора от 18.06.2014 № 22-АС о разработке программы «Здоровье на рабочем месте». Подпрограмма «Содействие занятости населения, улучшения условий и охраны труда» переименована в подпрограмму «Содействие занятости населения, улучшения условий, охраны труда и здоровья на рабочем месте». Целевые индикаторы подпрограммы, дополнены показателями по уровню производственного травматизма, динамикой оценки условий труда и условиями труда и количеством получателей государственных услуг в сфере содействия занятости населения. Раздел 1 Программы и подпрограммы «Содействие занятости населения, улучшение условий, охраны труда и здоровья на рабочем месте» дополнены характеристикой проблем в области охраны труда, на решение которых направлена Программа. 
Подпрограмма «Содействие занятости населения, улучшения условий, охраны труда и здоровья на рабочем месте»дополнена разделами следующего содержания: 
анализ рисков реализации государственной подпрограммы и описание мер управлениями рисками;
методика оценки уровня реализации государственной подпрограммы;
методика расчёта экономической эффективности программных мероприятий.
приложением № 1 «Оценка хода реализации подпрограммы улучшения условий и охраны труда».
А также в подпрограммы введены новые целевые индикаторы:
1) в подпрограмме «Развитие мер социальной поддержки отдельных категорий граждан» – «ресурсное обеспечение мер социальной поддержки отдельных категорий граждан от общей потребности на их реализацию, процентов»;
2) в подпрограмме «Семья и дети» – «ресурсное обеспечение мер социальной поддержки семей, имеющих детей, от общей потребности на их реализацию, процентов».</t>
  </si>
  <si>
    <t xml:space="preserve">В данном изменении увеличиваются ассигнования федерального бюджета на сумму 177 458,8 тыс. рублей по отдельным мерам социальной поддержки, в том числе в 2015 году на 176 514,1 тыс. рублей, в 2016 году на 840,6 тыс. рублей и в 2017 году на 104,1 тыс. рублей.
уменьшение ассигнований областного бюджета Ульяновской области на сумму 1 000 200,0 тыс. рублей по отдельным мерам социальной поддержки отдельным категориям граждан, в том числе в 2015 году на 200,0 тыс. рублей и в 2016 году на 1 000 000,0 тыс. рублей. 
Уменьшение ассигнований производится с целью получения Ульяновской областью бюджетного кредита из федерального бюджета в соответствии с Соглашением, заключенным между Правительством Ульяновской областью и Министерством финансов Российской Федерации от 28.11.2014 № 01-01-06/06-432 «О предоставлении бюджету Ульяновской области из федерального бюджета бюджетного кредита для частичного погашения дефицита бюджета Ульяновской области».
В целях заключения Соглашения с Министерством труда и социальной защиты Российской Федерации и получения субсидий из федерального бюджета в 2015 году на софинансирование расходных обязательств Ульяновской области, возникающих при назначении ежемесячной выплаты на ребёнка до достижения им возраста 3 лет в целях реализации пункта 2 Указа Президента Российской Федерации от 07.05.2012 № 606 «О мерах по реализации демографической политики Российской Федерации» перераспределяются средства областного бюджета в сумме 4 947,3 тыс. рублей с закона Ульяновской области от 19.12.2007 № 217-ЗО «О порядке и условиях предоставления отдельным категориям граждан компенсаций расходов на оплату жилых помещений и коммунальных услуг в Ульяновской области» на предоставление ежемесячной выплаты на ребёнка до достижения им возраста 3 лет в соответствии с законом Ульяновской области от 31.08.2012 № 113-ЗО «О ежемесячной денежной выплате на ребёнка до достижения им возраста трёх лет». 
В целях реализации Федерального Закона Российской Федерации от 28.12.2013 № 442-ФЗ «Об основах социального обслуживания граждан в Российской Федерации» и внедрения современных организационно-экономических механизмов предоставления услуг в сфере социального обслуживания населения, создания условий для удовлетворения потребностей граждан в получении предоставляемых услуг, повышения качества оказываемых услуг посредством создания конкурентной среды в сфере оказания социальных услуг выделяются субсидии в размере 10 000,0 тыс. рублей ежегодно за счёт средств областного бюджета Ульяновской области индивидуальным предпринимателям и некоммерческим организациям, не являющимся государственными (муниципальными) учреждениями, на оказание услуг в сфере социального обслуживания населения. Средства областного бюджета перераспределяются на эти цели с мероприятий по содержанию областных государственных учреждений социальной защиты населения. 
</t>
  </si>
  <si>
    <r>
      <rPr>
        <u/>
        <sz val="10"/>
        <color indexed="8"/>
        <rFont val="Times New Roman"/>
        <family val="1"/>
        <charset val="204"/>
      </rPr>
      <t>1. Увеличивается финансовое обеспечение реализации:</t>
    </r>
    <r>
      <rPr>
        <sz val="10"/>
        <color indexed="8"/>
        <rFont val="Times New Roman"/>
        <family val="1"/>
        <charset val="204"/>
      </rPr>
      <t xml:space="preserve">
- в 2015 – 2017 годах пункта 1.6. «Предоставление услуг социального обслуживания инвалидам, гражданам пожилого возраста и прочим категориям граждан (содержание учреждений социального обслуживания инвалидов, граждан пожилого возраста и иных категорий граждан)» подпрограммы «Развитие мер социальной поддержки отдельных категорий граждан» в объёме 136 595,2 тыс. рублей в связи с реорганизацией ГКУЗ «Ульяновская областная психиатрическая больница № 2» в ОГАУСО «Психоневрологический интернат в п. Приозёрный»,;
- в 2015 году пункта 2.15 «Реализация полномочий по оказанию семьям, детям и отдельным категориям граждан, попавшим в трудную жизненную ситуацию, помощи и реализации прав и интересов, в улучшении их социального положения, а также психологического статуса и содержание деятельности ОГКУСО «Центр социально-психологической помощи семье и детям «Семья» в г. Ульяновске»  в объёме 69,5 тыс. рублей;
- в 2015 году пункта 5.1. «Предоставление участникам программы мер поддержки» подпрограммы «Оказание содействия добровольному переселению в Ульяновскую область соотечественников, проживающих за рубежом» в объёме 1 772,6 тыс. рублей за счёт бюджетных ассигнований федерального бюджета. Средства будут направлены на предоставление соотечественникам, проживающих за рубежом, добровольно переселившимся в Ульяновскую область.
</t>
    </r>
    <r>
      <rPr>
        <u/>
        <sz val="10"/>
        <color indexed="8"/>
        <rFont val="Times New Roman"/>
        <family val="1"/>
        <charset val="204"/>
      </rPr>
      <t>Уменьшается в 2015 году финансовое обеспечение</t>
    </r>
    <r>
      <rPr>
        <sz val="10"/>
        <color indexed="8"/>
        <rFont val="Times New Roman"/>
        <family val="1"/>
        <charset val="204"/>
      </rPr>
      <t xml:space="preserve"> реализации пункта 6.1 «Обеспечение деятельности центрального аппарата Министерства 
и его территориальных органов» подпрограммы «Обеспечение реализации государственной программы» в объёме 11 537,3 тыс. рублей в связи 
с сокращением денежного содержания государственным и гражданским служащим и лицам, замещающим отдельные государственные должности Ульяновской области.
2. Перераспределение бюджетных ассигнований областного бюджета Ульяновской области:
- с социально значимых мероприятий в сумме  298,0 тыс. рублей (Средства запланированные на региональный Трудовой форум) на исполнение постановления Правительства Ульяновской области от 07.11.2014 № 504-П «О денежном вознаграждении граждан оказавших содействие в раскрытии налоговых преступлений, установлении фактов совершения налоговых правонарушений, производстве по делам об административных правонарушениях  в области налогов и сборов, а также в области законодательства о труде и об охране труда» - 100,0 тыс. рублей;
на финансовое обеспечение расходов связанных с проведением исследований на тему «Мониторинга потребности экономики Ульяновской области в специалистах и рабочих кадрах на 2016-2018 гг.» и разработкой концепции Аллеи «Трудовой славы» -  198,0 тыс. рублей.
-с «Обеспечение деятельности центрального аппарата Министерства и его территориальных органов» подпрограммы «Обеспечение реализации государственной программы» на реализацию пункта 1.7 «Мероприятия по организации выплат мер социальной поддержки населению (содержание областных государственных учреждений социальной защиты населения по обеспечению хозяйственного обслуживания)» подпрограммы «Развитие мер социальной поддержки отдельных категорий граждан» в объёме 87 345,6 тыс. рублей;
-с «Предоставление дополнительных мер социальной поддержки многодетным семьям» подпрограммы «Семья и дети» 
на реализацию «Предоставление мер социальной поддержки гражданам, родившимся в период с 01 января 1932 года по 31 декабря 1945 года» подпрограммы «Развитие мер социальной поддержки отдельных категорий граждан» в объёме 990,0 тыс. рублей;
- с "Организация проведения оплачиваемых общественных работ» на реализацию «Предоставление субсидий из областного бюджета Ульяновской области на возмещение затрат юридических лиц, индивидуальных предпринимателей на оборудование (оснащение) рабочих мест для незанятых инвалидов, в том числе инвалидов, использующих кресла-коляски, на оборудованные (оснащённые) для них рабочие места и создание инфраструктуры, необходимой для беспрепятственного доступа к рабочим местам» подпрограммы «Содействие занятости населения, улучшение условий, охраны труда и здоровья на рабочем месте» в объёме 119,664 тыс. рублей;
- с «Информирование местного населения и соотечественников, проживающих за рубежом, о возможности добровольного переселения в Ульяновскую область» на реализацию  «Предоставление участникам программы мер поддержки» подпрограммы «Оказание содействия добровольному переселению в Ульяновскую область соотечественников, проживающих за рубежом» в объёме 132,6 тыс. рублей.</t>
    </r>
  </si>
  <si>
    <t>1. Увеличиваются бюджетные ассигнования из федерального бюджета в 2015 году на социальные программы субъектов Российской Федерации в общей сумме 96 682,4 тыс. руб. в том числе:
- на реконструкцию незавершённого строительством здания и оснащение его технологическим оборудованием ОГКУСО «Пансионат для граждан пожилого возраста в р.п. Языково» в объёме 50 000,0 тыс. рублей;
- на софинансирование социальных программ субъектов Российской Федерации, связанных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 являющимся получателями страховых пенсий по старости и по инвалидности, и обучением компьютерной грамотности неработающих пенсионеров» в объёме 2 043,1 тыс. рублей;
- по распоряжению Правительства Российской Федерации от 05.05.2015 № 797-р о выделении субсидии предоставляемой в 2015 году из федерального бюджета бюджетам субъектов Российской Федерации на софинансирование расходов на реализацию мероприятий, включённых в программы субъектов Российской Федерации, разработанные на основе примерной программы субъекта Российской Федерации по обеспечению доступности приоритетных объектов и услуг в приоритетных сферах жизнедеятельности инвалидов и других маломобильных групп населения) в сумме объёме 43 553,56 тыс. рублей;
- на средства на реализацию мероприятий, направленных на снижение напряжённости на рынке труда среди незанятых инвалидов в объёме 1 085,782 тыс. рублей. 
2. В целях своевременного и бесперебойного обеспечения мерами социальной поддержки отдельных категорий граждан Ульяновской области в сентябре текущего года, а также достижения целевых индикаторов для выполнения Указа Президента РФ от 28.12.2012 № 1688 по подведомственным учреждениям Правительства Ульяновской области увеличивается финансирование из областного бюджета в объёме 110 078,0 тыс. руб.
3. Предусматривается перераспределение бюджетных ассигнований областного бюджета Ульяновской области в том числе:
1) по мерам социальной поддержки отдельных категорий граждан в объёме 57 315,9 тыс. рублей. 
2) по подведомственным учреждениям и территориальным органам Главного управления труда, занятости и социального благополучия Ульяновской области в сумме 168 964,3 тыс. рублей. 
4. Уменьшаются средства из федерального бюджета.
В соответствии с Федеральным законом от 20.04.2015 № 93-ФЗ «О внесении изменений в Федеральный закон от 01.12.2014 № 384-ФЗ «О Федеральном бюджете на 2015 год и на плановый период 2016 и 2017 годов» уменьшаются бюджетные ассигнования на общую сумму 162 148,7 тыс. рублей.
5. Уменьшаются бюджетные ассигнования из областного бюджета по следующим мероприятиям государственной программы на общую сумму 147 904,2 тыс. руб., в том числе:
- с мероприятий по организации выплат мер социальной поддержки населению (содержание областных государственных учреждений социальной защиты по обеспечению хозяйственного обслуживания)» в объёме 5 968,0 тыс. рублей (МФЦ);
- с обеспечения деятельности центрального аппарата Управления и его территориальных органов в объёме: 2015 год – 61 953,7 тыс. рублей, 2016 год – 40 104,7 тыс. рублей, 2017 год – 39 877,8 тыс. рублей. Указанные средства в связи с реорганизационными процедурами направляются Министерству здравоохранения Ульяновской области на содержание аппарата. 
Также вносятся изменения технического характера, в части уточнения наименований мероприятий, соисполнителей и корректировки целевых индикаторов государственной программы.</t>
  </si>
  <si>
    <t>1. Увеличиваются бюджетные ассигнования из федерального бюджета в 2015 году в сумме 28044,02 тыс. руб.:
- на реконструкцию незавершённого строительством здания и оснащение его технологическим оборудованием ОГКУСО «Пансионат для граждан пожилого возраста в р.п.Языково» в объёме 25 847,0 тыс. рублей;
- на проведение текущего ремонта банного комплекса ОГАУСО ««Психоневрологический интернат в п. Приозёрный» в объёме 2 000 тыс. рублей.
- на приобретение микроавтобуса для перевозки инвалидов и других МГН» в объёме 0,02 тыс. рублей (корректировка ранее полученного объёма бюджетных ассигнований федерального бюджета по государственной программе «Доступная среда»).
- на оказание содействия добровольному переселению в Российскую Федерацию соотечественников, проживающих за рубежом в размере 197,0 тыс. рублей.
2. В целях своевременного и бесперебойного обеспечения мерами социальной поддержки отдельных категорий граждан Ульяновской области в октябре текущего года, а также проведением восстановительных работ после ДТП автотранспортного средства подведомственного учреждения (средства поступили от страховой компании и перечислены в доход областного бюджета) увеличивается финансирование из областного бюджета в сумме 160 009,9 тыс. руб.
3. В целях своевременного и бесперебойного обеспечения мерами социальной поддержки отдельных категорий граждан Ульяновской области в октябре текущего года, необходимостью выполнения условий 50 процентного софинансирования за счёт средств областного бюджета в рамках реализации социальных программ субъектов Российской Федерации, а также направлению средств на оплату первоочередных нужд подведомственных учреждений предусматривается перераспределение бюджетных ассигнований областного бюджета Ульяновской области с последующим восстановлением в 2015 году на меры социальной поддержки отдельных категорий граждан, подведомственные учреждения в общем объёме 103 633,6 тыс. руб.
4. Уменьшаются бюджетные ассигнования из областного бюджета в 2015 году с обеспечения деятельности центрального аппарата Управления и его территориальных органов в объёме 100,0 тыс.руб., в связи с передачей бюджетных ассигнований Министерству здравоохранения Ульяновской области для погашения кредиторской задолженности за июнь 2015 года.
В связи с доведением Министерством финансов Ульяновской области бюджетных проектировок на 2016 - 2018 годы добавляется приложение 2.1 с перечнем мероприятий государственной программы (в разрезе подпрограмм) с указанием основных мероприятий финансирования, сроков и этапов реализации на период 2016-2018 годов.
Также вносятся изменения технического характера, в части уточнения наименований мероприятий, соисполнителей и корректировки целевых индикаторов государственной программы.</t>
  </si>
  <si>
    <t>1. Увеличиваются бюджетные ассигнования из федерального бюджета в 2015 году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в сумме 21 637,7 тыс. рублей.
2. Уменьшается сумма единой субвенции из федерального бюджета в связи с отсутствием расходов за 10 месяцев 2015 года по средствам, предусмотренным на перевозку несовершеннолетних, самостоятельно ушедших из семей, детских домов, школ-интернатов, специальных учебно-воспитательных учреждений на сумму 80,9 тыс. рублей.
3. В целях своевременного и бесперебойного обеспечения мерами социальной поддержки отдельных категорий граждан Ульяновской области в ноябре текущего года выделены дополнительные средства по итогам исполнения областного бюджета за 10 месяцев текущего года, а также увеличением доходной и расходной части областного бюджета увеличивается финансирование из областного бюджета в сумме 455 600,0 тыс. рублей.
4.Перераспределение бюджетных ассигнований областного бюджета Ульяновской области в сумме 23 863,8 тыс. рублей.
Указанное перераспределение бюджетных ассигнований областного бюджета Ульяновской области производится с образовавшейся экономией по территориальным департаментам Главного управления и отдельным мероприятиям государственной программы.
5.  Увеличиваются бюджетные ассигнования областного бюджета в 2015 году в соответствии с распоряжением Министерства образования и науки Ульяновской области и Главного управления труда, занятости и социального благополучия Ульяновской области от 08.09.2015 года № 1658-р/350-р «О переводе воспитанников» по следующим мероприятиям государственной в объёме 165,3 тыс. рублей.</t>
  </si>
  <si>
    <t xml:space="preserve">1. Увеличение бюджетных ассигнований из областного бюджета на меры социальной поддержки отдельных категорий граждан Ульяновской области в декабре текущего года в сумме 482 200,0 тыс. рублей.
2. Пераспределение бюджетных ассигнований областного бюджета Ульяновской области по итогам исполнения областного бюджета за 11 месяцев текущего года в сумме 7 046,35 тыс. рублей.
3. В связи с уточнением Министерства труда и социальной защиты Российской Федерации показателей по уровню софинансирования субъекта Российской Федерации, а также для своевременного подписания соглашения по предоставлению субсидий из федерального бюджета Российской Федерации, возникающей при назначении ежемесячной денежной выплаты, предусмотренной пунктом 2 Указа Президента Российской Федерации от 7 мая 2012 г. № 606 "О мерах по реализации демографической политики Российской Федерации" предусматривается перераспределение бюджетных ассигнований областного бюджета Ульяновской области в 2016 году 
на сумму 12 758,1 тыс. рублей. Данные изменения включены в проект бюджета на 2016 год. 
4. В связи с направлением средств на обеспечение первоочередных расходов по выплате заработной платы ОГКУ СО "Центр социально-психологической помощи семье и детям "Семья" в г. Ульяновске" увеличивается финансирование из областного бюджета в сумме 1 900,0 тыс. рублей и перераспределяются бюджетные ассигнования областного бюджета Ульяновской области в сумме 600,0 тыс. рублей.
5. Выделены дополнительные средства из федерального бюджета бюджету Ульяновской области и перераспределены на сумму 10 784,5 тыс. руб.
6. На основании письма Министерства труда и социальной защиты Российской Федерации от 27.11.2015 №12-2/10/В-884В, а также связи с подписанием дополнительного соглашения к Соглашению о предоставлении в 2015 году субсидии из федерального бюджета бюджету Ульяновской области на софинансирование расходных обязательств, возникающих при назначении ежемесячной денежной выплаты, предусмотренной пунктом 2 Указа Президента Российской Федерации от 7 мая 2012 г. № 606 "О мерах по реализации демографической политики Российской Федерации" увеличивается сумма финансирования на ежемесячную выплату на ребенка до достижения им возраста 3 лет в сумме 76 822,5 тыс. рублей.
7. По итогам исполнения областного бюджета за 11 месяцев текущего года в целях обеспечения первоочередных расходов подведомственных учреждений предусматривается перераспределение бюджетных ассигнований областного бюджета Ульяновской области в объёме 23 871,3 тыс. рублей.
Указанное перераспределение бюджетных ассигнований областного бюджета Ульяновской области производится с образовавшейся экономией по отдельным мероприятиям государственной программы.
</t>
  </si>
  <si>
    <r>
      <t xml:space="preserve">Потребление объемов энергетических ресурсов за 12 месяцев 2015 года снижены по отношению к 12 месяцам 2009 года </t>
    </r>
    <r>
      <rPr>
        <sz val="10"/>
        <color indexed="10"/>
        <rFont val="Times New Roman"/>
        <family val="1"/>
        <charset val="204"/>
      </rPr>
      <t>на 16 процентов</t>
    </r>
  </si>
  <si>
    <t>Уровень достижения плановых значений целевых индикаторов государственной программы по итогам 2015 года составляет 100 процентов</t>
  </si>
  <si>
    <t>На 01.01.2016 значение целевого индикатора составило 71,5 % (целевой индикатор выполнен)</t>
  </si>
  <si>
    <t>На 01.01.2016 значение целевого индикатора составило 1,5 % (целевой индикатор выполнен)</t>
  </si>
  <si>
    <t>На 01.01.2016 значение целевого индикатора составило 0,15 % (целевой индикатор выполнен)</t>
  </si>
  <si>
    <t>На 01.01.2016 значение целевого индикатора составило 97,8 % (целевой индикатор выполнен)</t>
  </si>
  <si>
    <t>На 01.01.2016 значение целевого индикатора составило 67,2 % (целевой индикатор выполнен)</t>
  </si>
  <si>
    <t>заключен договор от 05.02.2015 №0/12-20 с ИП Алексеева Н.А. на сумму 25,0 т.р. на оказание услуг по пассажирским перевозкам участников спортивного фестиваля среди слепых, проводимого в г. Каань, заключён договор на перевозку  участников фестиваля - инвалидов по слуху на сумму 25,0 тыс.руб. в г.Севастополь №0/12-6 от 05.10.2015 с ООО "УСРП"</t>
  </si>
  <si>
    <t>заключены договоры: договор от 14.09.15 № 0/12-18 на сумму 10,0 т.р. на поставку подарков для инвалидов в рамках месячника "Белая трость", договор от 03.08.2015 № 0/12-5 на сумму 10,0 т.р. на поставку телевизора для вручения ООО ВОГ, на поставку подарков для инвалидо в рамках "белая трость" комплект постельного белья на сумму 10,0 тыс. руб. №0/12-18, услуги по организации концертной программы в рамках Дня больных сахарным диабетом ИП Урваева Т.В. от 14.11.2015 г. №0/12-41 на сумму 10,0 тыс.руб.</t>
  </si>
  <si>
    <t>Исполнение по финаснированию состваляет 98,1 % от плана. Выплаты заработной платы, начисления на неё произведены в полном объёме. Задолженности нет.</t>
  </si>
  <si>
    <t>Уровень достижения плановых значений целевых индикаторов государственной программы за 2015 года составляет 100 процентов</t>
  </si>
  <si>
    <t>ОГКУСО "Дом-интернат для престарелых и инвалидов в г. Новоульновске: заключен договор от 10.08.2015 с ООО "ЦППА НН" на приобретение автомобиля ГАЗ-2705 для перевозки инвалидов на сумму 974,155 т.р., Автомобиль поставлен на учет 08.09.2015.   ОГАУСО СДИ Акшуат: заключил договор с ООО "Авто Гранд НН" от 28.10.2015 №32 на приобретение специального транспортного средства ГАЗ-32212 на 1135,5 тыс.руб. Дата постановки на учёт 12.12.2015; ОГАУСО ПНИ Акшуат: заключен договор на приобретение специального транспортного средства с ООО "ТехАвтоНН" от 17.12.2015 №1/А на сумму 1074,255 тыс.руб. Дата постановки на учёт 25.12.2015</t>
  </si>
  <si>
    <t>Приобретение автотранспорта</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</si>
</sst>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р_._-;\-* #,##0.00_р_._-;_-* &quot;-&quot;??_р_._-;_-@_-"/>
    <numFmt numFmtId="164" formatCode="_-* #,##0.000_р_._-;\-* #,##0.000_р_._-;_-* &quot;-&quot;??_р_._-;_-@_-"/>
    <numFmt numFmtId="165" formatCode="_-* #,##0.00_р_._-;\-* #,##0.00_р_._-;_-* &quot;-&quot;???_р_._-;_-@_-"/>
    <numFmt numFmtId="166" formatCode="_-* #,##0.0_р_._-;\-* #,##0.0_р_._-;_-* &quot;-&quot;??_р_._-;_-@_-"/>
    <numFmt numFmtId="167" formatCode="0.0"/>
    <numFmt numFmtId="168" formatCode="_-* #,##0.0_р_._-;\-* #,##0.0_р_._-;_-* &quot;-&quot;?_р_._-;_-@_-"/>
    <numFmt numFmtId="169" formatCode="[$-419]General"/>
    <numFmt numFmtId="170" formatCode="_-* #,##0_р_._-;\-* #,##0_р_._-;_-* &quot;-&quot;??_р_._-;_-@_-"/>
    <numFmt numFmtId="171" formatCode="0.0%"/>
    <numFmt numFmtId="172" formatCode="#,##0.0"/>
    <numFmt numFmtId="173" formatCode="_-* #,##0.0000_р_._-;\-* #,##0.0000_р_._-;_-* &quot;-&quot;??_р_._-;_-@_-"/>
    <numFmt numFmtId="174" formatCode="#,##0.000"/>
  </numFmts>
  <fonts count="47" x14ac:knownFonts="1">
    <font>
      <sz val="11"/>
      <color theme="1"/>
      <name val="Calibri"/>
      <family val="2"/>
      <scheme val="minor"/>
    </font>
    <font>
      <sz val="11"/>
      <color indexed="8"/>
      <name val="Calibri"/>
      <family val="2"/>
      <charset val="204"/>
    </font>
    <font>
      <sz val="11"/>
      <color indexed="8"/>
      <name val="Calibri"/>
      <family val="2"/>
      <charset val="204"/>
    </font>
    <font>
      <sz val="11"/>
      <color indexed="8"/>
      <name val="Calibri"/>
      <family val="2"/>
      <charset val="204"/>
    </font>
    <font>
      <sz val="11"/>
      <color indexed="8"/>
      <name val="Calibri"/>
      <family val="2"/>
      <charset val="204"/>
    </font>
    <font>
      <sz val="11"/>
      <color indexed="8"/>
      <name val="Calibri"/>
      <family val="2"/>
      <charset val="204"/>
    </font>
    <font>
      <sz val="11"/>
      <color indexed="8"/>
      <name val="Calibri"/>
      <family val="2"/>
      <charset val="204"/>
    </font>
    <font>
      <sz val="14"/>
      <color indexed="8"/>
      <name val="Times New Roman"/>
      <family val="1"/>
      <charset val="204"/>
    </font>
    <font>
      <sz val="12"/>
      <color indexed="8"/>
      <name val="Times New Roman"/>
      <family val="1"/>
      <charset val="204"/>
    </font>
    <font>
      <b/>
      <sz val="14"/>
      <color indexed="8"/>
      <name val="Times New Roman"/>
      <family val="1"/>
      <charset val="204"/>
    </font>
    <font>
      <sz val="8"/>
      <color indexed="8"/>
      <name val="Times New Roman"/>
      <family val="1"/>
      <charset val="204"/>
    </font>
    <font>
      <b/>
      <sz val="11"/>
      <color indexed="8"/>
      <name val="Times New Roman"/>
      <family val="1"/>
      <charset val="204"/>
    </font>
    <font>
      <b/>
      <sz val="11"/>
      <color indexed="8"/>
      <name val="Calibri"/>
      <family val="2"/>
    </font>
    <font>
      <sz val="10"/>
      <color indexed="8"/>
      <name val="Times New Roman"/>
      <family val="1"/>
      <charset val="204"/>
    </font>
    <font>
      <sz val="11"/>
      <color indexed="8"/>
      <name val="Calibri"/>
      <family val="2"/>
    </font>
    <font>
      <sz val="11"/>
      <color indexed="8"/>
      <name val="Times New Roman"/>
      <family val="1"/>
      <charset val="204"/>
    </font>
    <font>
      <sz val="14"/>
      <name val="Times New Roman"/>
      <family val="1"/>
      <charset val="204"/>
    </font>
    <font>
      <sz val="10"/>
      <name val="Times New Roman"/>
      <family val="1"/>
      <charset val="204"/>
    </font>
    <font>
      <sz val="11"/>
      <name val="Calibri"/>
      <family val="2"/>
    </font>
    <font>
      <b/>
      <sz val="10"/>
      <color indexed="8"/>
      <name val="Times New Roman"/>
      <family val="1"/>
      <charset val="204"/>
    </font>
    <font>
      <b/>
      <sz val="10"/>
      <name val="Times New Roman"/>
      <family val="1"/>
      <charset val="204"/>
    </font>
    <font>
      <sz val="10"/>
      <color indexed="8"/>
      <name val="Times New Roman"/>
      <family val="1"/>
      <charset val="204"/>
    </font>
    <font>
      <sz val="10"/>
      <color indexed="8"/>
      <name val="Times New Roman"/>
      <family val="1"/>
      <charset val="204"/>
    </font>
    <font>
      <sz val="11"/>
      <color indexed="8"/>
      <name val="Calibri"/>
      <family val="2"/>
      <charset val="204"/>
    </font>
    <font>
      <sz val="11"/>
      <color indexed="8"/>
      <name val="Calibri"/>
      <family val="2"/>
    </font>
    <font>
      <b/>
      <sz val="12"/>
      <color indexed="8"/>
      <name val="Times New Roman"/>
      <family val="1"/>
      <charset val="204"/>
    </font>
    <font>
      <b/>
      <sz val="16"/>
      <color indexed="8"/>
      <name val="Times New Roman"/>
      <family val="1"/>
      <charset val="204"/>
    </font>
    <font>
      <b/>
      <sz val="11"/>
      <name val="Times New Roman"/>
      <family val="1"/>
      <charset val="204"/>
    </font>
    <font>
      <b/>
      <sz val="12"/>
      <name val="Times New Roman"/>
      <family val="1"/>
      <charset val="204"/>
    </font>
    <font>
      <sz val="10"/>
      <name val="Calibri"/>
      <family val="2"/>
      <charset val="204"/>
    </font>
    <font>
      <sz val="10"/>
      <color indexed="9"/>
      <name val="Calibri"/>
      <family val="2"/>
      <charset val="204"/>
    </font>
    <font>
      <sz val="9"/>
      <name val="Times New Roman"/>
      <family val="1"/>
      <charset val="204"/>
    </font>
    <font>
      <sz val="11"/>
      <name val="Times New Roman"/>
      <family val="1"/>
      <charset val="204"/>
    </font>
    <font>
      <sz val="10"/>
      <color indexed="8"/>
      <name val="Calibri"/>
      <family val="2"/>
    </font>
    <font>
      <sz val="9"/>
      <color indexed="8"/>
      <name val="Times New Roman"/>
      <family val="1"/>
      <charset val="204"/>
    </font>
    <font>
      <b/>
      <sz val="8"/>
      <color indexed="8"/>
      <name val="Times New Roman"/>
      <family val="1"/>
      <charset val="204"/>
    </font>
    <font>
      <sz val="8"/>
      <name val="Times New Roman"/>
      <family val="1"/>
      <charset val="204"/>
    </font>
    <font>
      <sz val="8"/>
      <name val="Calibri"/>
      <family val="2"/>
    </font>
    <font>
      <sz val="10"/>
      <color indexed="8"/>
      <name val="Times New Roman"/>
      <family val="1"/>
      <charset val="204"/>
    </font>
    <font>
      <sz val="16"/>
      <color indexed="8"/>
      <name val="Calibri"/>
      <family val="2"/>
    </font>
    <font>
      <sz val="11"/>
      <name val="Calibri"/>
      <family val="2"/>
    </font>
    <font>
      <sz val="10"/>
      <color indexed="10"/>
      <name val="Times New Roman"/>
      <family val="1"/>
      <charset val="204"/>
    </font>
    <font>
      <b/>
      <sz val="6"/>
      <color indexed="8"/>
      <name val="Times New Roman"/>
      <family val="1"/>
      <charset val="204"/>
    </font>
    <font>
      <sz val="11"/>
      <color theme="1"/>
      <name val="Calibri"/>
      <family val="2"/>
      <charset val="204"/>
      <scheme val="minor"/>
    </font>
    <font>
      <sz val="11"/>
      <color rgb="FF000000"/>
      <name val="Calibri"/>
      <family val="2"/>
      <charset val="204"/>
    </font>
    <font>
      <sz val="11"/>
      <color theme="1"/>
      <name val="Calibri"/>
      <family val="2"/>
      <scheme val="minor"/>
    </font>
    <font>
      <u/>
      <sz val="10"/>
      <color indexed="8"/>
      <name val="Times New Roman"/>
      <family val="1"/>
      <charset val="204"/>
    </font>
  </fonts>
  <fills count="5">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medium">
        <color indexed="64"/>
      </bottom>
      <diagonal/>
    </border>
  </borders>
  <cellStyleXfs count="87">
    <xf numFmtId="0" fontId="0" fillId="0" borderId="0"/>
    <xf numFmtId="169" fontId="44" fillId="0" borderId="0"/>
    <xf numFmtId="0" fontId="43" fillId="0" borderId="0"/>
    <xf numFmtId="0" fontId="43" fillId="0" borderId="0"/>
    <xf numFmtId="0" fontId="43" fillId="0" borderId="0"/>
    <xf numFmtId="0" fontId="43" fillId="0" borderId="0"/>
    <xf numFmtId="0" fontId="1" fillId="0" borderId="0"/>
    <xf numFmtId="0" fontId="43" fillId="0" borderId="0"/>
    <xf numFmtId="0" fontId="1" fillId="0" borderId="0"/>
    <xf numFmtId="0" fontId="43" fillId="0" borderId="0"/>
    <xf numFmtId="0" fontId="43" fillId="0" borderId="0"/>
    <xf numFmtId="0" fontId="43" fillId="0" borderId="0"/>
    <xf numFmtId="0" fontId="1" fillId="0" borderId="0"/>
    <xf numFmtId="0" fontId="43" fillId="0" borderId="0"/>
    <xf numFmtId="0" fontId="1" fillId="0" borderId="0"/>
    <xf numFmtId="0" fontId="43" fillId="0" borderId="0"/>
    <xf numFmtId="0" fontId="43" fillId="0" borderId="0"/>
    <xf numFmtId="0" fontId="1" fillId="0" borderId="0"/>
    <xf numFmtId="0" fontId="43" fillId="0" borderId="0"/>
    <xf numFmtId="0" fontId="43" fillId="0" borderId="0"/>
    <xf numFmtId="0" fontId="1" fillId="0" borderId="0"/>
    <xf numFmtId="0" fontId="43" fillId="0" borderId="0"/>
    <xf numFmtId="0" fontId="43" fillId="0" borderId="0"/>
    <xf numFmtId="0" fontId="1" fillId="0" borderId="0"/>
    <xf numFmtId="0" fontId="43" fillId="0" borderId="0"/>
    <xf numFmtId="0" fontId="43" fillId="0" borderId="0"/>
    <xf numFmtId="0" fontId="43" fillId="0" borderId="0"/>
    <xf numFmtId="0" fontId="43" fillId="0" borderId="0"/>
    <xf numFmtId="0" fontId="1" fillId="0" borderId="0"/>
    <xf numFmtId="0" fontId="43" fillId="0" borderId="0"/>
    <xf numFmtId="0" fontId="1" fillId="0" borderId="0"/>
    <xf numFmtId="0" fontId="43" fillId="0" borderId="0"/>
    <xf numFmtId="0" fontId="43" fillId="0" borderId="0"/>
    <xf numFmtId="0" fontId="43" fillId="0" borderId="0"/>
    <xf numFmtId="0" fontId="1" fillId="0" borderId="0"/>
    <xf numFmtId="0" fontId="43" fillId="0" borderId="0"/>
    <xf numFmtId="0" fontId="1" fillId="0" borderId="0"/>
    <xf numFmtId="0" fontId="43" fillId="0" borderId="0"/>
    <xf numFmtId="0" fontId="43" fillId="0" borderId="0"/>
    <xf numFmtId="0" fontId="1" fillId="0" borderId="0"/>
    <xf numFmtId="0" fontId="43" fillId="0" borderId="0"/>
    <xf numFmtId="0" fontId="43" fillId="0" borderId="0"/>
    <xf numFmtId="0" fontId="1" fillId="0" borderId="0"/>
    <xf numFmtId="0" fontId="43" fillId="0" borderId="0"/>
    <xf numFmtId="0" fontId="43" fillId="0" borderId="0"/>
    <xf numFmtId="0" fontId="43" fillId="0" borderId="0"/>
    <xf numFmtId="0" fontId="43" fillId="0" borderId="0"/>
    <xf numFmtId="0" fontId="1" fillId="0" borderId="0"/>
    <xf numFmtId="0" fontId="43" fillId="0" borderId="0"/>
    <xf numFmtId="0" fontId="1" fillId="0" borderId="0"/>
    <xf numFmtId="0" fontId="43" fillId="0" borderId="0"/>
    <xf numFmtId="0" fontId="43" fillId="0" borderId="0"/>
    <xf numFmtId="0" fontId="43" fillId="0" borderId="0"/>
    <xf numFmtId="0" fontId="1" fillId="0" borderId="0"/>
    <xf numFmtId="0" fontId="43" fillId="0" borderId="0"/>
    <xf numFmtId="0" fontId="1" fillId="0" borderId="0"/>
    <xf numFmtId="0" fontId="43" fillId="0" borderId="0"/>
    <xf numFmtId="0" fontId="43" fillId="0" borderId="0"/>
    <xf numFmtId="0" fontId="1" fillId="0" borderId="0"/>
    <xf numFmtId="0" fontId="43" fillId="0" borderId="0"/>
    <xf numFmtId="0" fontId="43" fillId="0" borderId="0"/>
    <xf numFmtId="0" fontId="1" fillId="0" borderId="0"/>
    <xf numFmtId="0" fontId="45" fillId="0" borderId="0"/>
    <xf numFmtId="0" fontId="43" fillId="0" borderId="0"/>
    <xf numFmtId="0" fontId="43" fillId="0" borderId="0"/>
    <xf numFmtId="0" fontId="1" fillId="0" borderId="0"/>
    <xf numFmtId="0" fontId="43" fillId="0" borderId="0"/>
    <xf numFmtId="9" fontId="14" fillId="0" borderId="0" applyFont="0" applyFill="0" applyBorder="0" applyAlignment="0" applyProtection="0"/>
    <xf numFmtId="9" fontId="14"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2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cellStyleXfs>
  <cellXfs count="871">
    <xf numFmtId="0" fontId="0" fillId="0" borderId="0" xfId="0"/>
    <xf numFmtId="0" fontId="7" fillId="0" borderId="0" xfId="0" applyFont="1" applyFill="1"/>
    <xf numFmtId="0" fontId="13" fillId="0" borderId="0" xfId="0" applyFont="1" applyFill="1"/>
    <xf numFmtId="0" fontId="7" fillId="0" borderId="0" xfId="0" applyFont="1" applyFill="1" applyAlignment="1">
      <alignment vertical="center"/>
    </xf>
    <xf numFmtId="0" fontId="13" fillId="0" borderId="1" xfId="0" applyFont="1" applyBorder="1" applyAlignment="1">
      <alignment horizontal="center" vertical="center" wrapText="1"/>
    </xf>
    <xf numFmtId="4" fontId="19" fillId="0" borderId="1" xfId="0" applyNumberFormat="1" applyFont="1" applyFill="1" applyBorder="1"/>
    <xf numFmtId="0" fontId="19" fillId="0" borderId="1" xfId="0" applyNumberFormat="1" applyFont="1" applyFill="1" applyBorder="1"/>
    <xf numFmtId="4" fontId="19" fillId="0" borderId="1" xfId="0" applyNumberFormat="1" applyFont="1" applyFill="1" applyBorder="1" applyAlignment="1">
      <alignment horizontal="justify" vertical="center" wrapText="1"/>
    </xf>
    <xf numFmtId="0" fontId="13" fillId="0" borderId="1" xfId="0" applyNumberFormat="1" applyFont="1" applyFill="1" applyBorder="1"/>
    <xf numFmtId="4" fontId="13" fillId="0" borderId="1" xfId="0" applyNumberFormat="1" applyFont="1" applyFill="1" applyBorder="1" applyAlignment="1">
      <alignment horizontal="justify" vertical="center" wrapText="1"/>
    </xf>
    <xf numFmtId="4" fontId="13" fillId="0" borderId="1" xfId="0" applyNumberFormat="1" applyFont="1" applyFill="1" applyBorder="1" applyAlignment="1">
      <alignment horizontal="center" vertical="center" wrapText="1"/>
    </xf>
    <xf numFmtId="4" fontId="19" fillId="0" borderId="2" xfId="0" applyNumberFormat="1" applyFont="1" applyFill="1" applyBorder="1"/>
    <xf numFmtId="0" fontId="19" fillId="0" borderId="1" xfId="0" applyFont="1" applyFill="1" applyBorder="1" applyAlignment="1">
      <alignment horizontal="justify" vertical="center" wrapText="1"/>
    </xf>
    <xf numFmtId="4" fontId="13" fillId="0" borderId="2" xfId="0" applyNumberFormat="1" applyFont="1" applyFill="1" applyBorder="1"/>
    <xf numFmtId="0" fontId="13" fillId="0" borderId="2" xfId="0" applyNumberFormat="1" applyFont="1" applyFill="1" applyBorder="1"/>
    <xf numFmtId="0" fontId="19" fillId="0" borderId="2" xfId="0" applyNumberFormat="1" applyFont="1" applyFill="1" applyBorder="1"/>
    <xf numFmtId="0" fontId="13" fillId="0" borderId="3" xfId="0" applyFont="1" applyFill="1" applyBorder="1" applyAlignment="1">
      <alignment vertical="center" wrapText="1"/>
    </xf>
    <xf numFmtId="4" fontId="17" fillId="0" borderId="1" xfId="0" applyNumberFormat="1" applyFont="1" applyFill="1" applyBorder="1" applyAlignment="1">
      <alignment vertical="center" wrapText="1"/>
    </xf>
    <xf numFmtId="43" fontId="17" fillId="0" borderId="1" xfId="69" applyFont="1" applyFill="1" applyBorder="1" applyAlignment="1">
      <alignment horizontal="right" vertical="center" wrapText="1"/>
    </xf>
    <xf numFmtId="4" fontId="13" fillId="0" borderId="1" xfId="0" applyNumberFormat="1" applyFont="1" applyFill="1" applyBorder="1" applyAlignment="1">
      <alignment vertical="center"/>
    </xf>
    <xf numFmtId="166" fontId="13" fillId="0" borderId="1" xfId="69" applyNumberFormat="1" applyFont="1" applyFill="1" applyBorder="1" applyAlignment="1">
      <alignment vertical="center"/>
    </xf>
    <xf numFmtId="0" fontId="13" fillId="0" borderId="1" xfId="0" applyFont="1" applyBorder="1" applyAlignment="1">
      <alignment horizontal="justify" vertical="center" wrapText="1"/>
    </xf>
    <xf numFmtId="0" fontId="13" fillId="0" borderId="1" xfId="0" applyFont="1" applyBorder="1" applyAlignment="1">
      <alignment vertical="center" wrapText="1"/>
    </xf>
    <xf numFmtId="43" fontId="13" fillId="0" borderId="1" xfId="69" applyFont="1" applyFill="1" applyBorder="1" applyAlignment="1">
      <alignment horizontal="center" vertical="center" wrapText="1"/>
    </xf>
    <xf numFmtId="4" fontId="13" fillId="0" borderId="3" xfId="0" applyNumberFormat="1" applyFont="1" applyFill="1" applyBorder="1" applyAlignment="1">
      <alignment vertical="center"/>
    </xf>
    <xf numFmtId="0" fontId="13" fillId="0" borderId="1" xfId="0" applyFont="1" applyFill="1" applyBorder="1"/>
    <xf numFmtId="0" fontId="13" fillId="0" borderId="0" xfId="0" applyFont="1" applyFill="1" applyAlignment="1">
      <alignment horizontal="center" vertical="center"/>
    </xf>
    <xf numFmtId="4" fontId="17" fillId="0" borderId="1" xfId="18" applyNumberFormat="1" applyFont="1" applyFill="1" applyBorder="1" applyAlignment="1">
      <alignment vertical="center" wrapText="1"/>
    </xf>
    <xf numFmtId="4" fontId="17" fillId="0" borderId="1" xfId="18" applyNumberFormat="1" applyFont="1" applyFill="1" applyBorder="1" applyAlignment="1">
      <alignment horizontal="justify" vertical="center" wrapText="1"/>
    </xf>
    <xf numFmtId="0" fontId="13" fillId="0" borderId="1" xfId="0" applyFont="1" applyBorder="1" applyAlignment="1">
      <alignment horizontal="justify" vertical="center"/>
    </xf>
    <xf numFmtId="4" fontId="20" fillId="0" borderId="1" xfId="18" applyNumberFormat="1" applyFont="1" applyFill="1" applyBorder="1" applyAlignment="1">
      <alignment vertical="center" wrapText="1"/>
    </xf>
    <xf numFmtId="4" fontId="20" fillId="0" borderId="1" xfId="18" applyNumberFormat="1" applyFont="1" applyFill="1" applyBorder="1" applyAlignment="1">
      <alignment horizontal="justify" vertical="center" wrapText="1"/>
    </xf>
    <xf numFmtId="0" fontId="13" fillId="0" borderId="1" xfId="0" applyFont="1" applyFill="1" applyBorder="1" applyAlignment="1">
      <alignment horizontal="justify" vertical="center" wrapText="1"/>
    </xf>
    <xf numFmtId="0" fontId="13" fillId="0" borderId="1" xfId="0" applyFont="1" applyFill="1" applyBorder="1" applyAlignment="1">
      <alignment horizontal="justify" vertical="center"/>
    </xf>
    <xf numFmtId="0" fontId="29" fillId="0" borderId="1" xfId="0" applyFont="1" applyFill="1" applyBorder="1"/>
    <xf numFmtId="166" fontId="29" fillId="0" borderId="1" xfId="0" applyNumberFormat="1" applyFont="1" applyFill="1" applyBorder="1"/>
    <xf numFmtId="0" fontId="17" fillId="0" borderId="4" xfId="0" applyFont="1" applyFill="1" applyBorder="1" applyAlignment="1">
      <alignment vertical="top" wrapText="1"/>
    </xf>
    <xf numFmtId="0" fontId="17" fillId="0" borderId="2" xfId="75" applyNumberFormat="1" applyFont="1" applyFill="1" applyBorder="1" applyAlignment="1">
      <alignment horizontal="center" vertical="top" wrapText="1"/>
    </xf>
    <xf numFmtId="166" fontId="17" fillId="0" borderId="1" xfId="75" applyNumberFormat="1" applyFont="1" applyFill="1" applyBorder="1" applyAlignment="1">
      <alignment horizontal="center" vertical="center" wrapText="1"/>
    </xf>
    <xf numFmtId="0" fontId="29" fillId="0" borderId="5" xfId="0" applyFont="1" applyFill="1" applyBorder="1"/>
    <xf numFmtId="0" fontId="13" fillId="0" borderId="1" xfId="0" applyFont="1" applyBorder="1" applyAlignment="1">
      <alignment horizontal="right" wrapText="1"/>
    </xf>
    <xf numFmtId="2" fontId="29" fillId="0" borderId="5" xfId="0" applyNumberFormat="1" applyFont="1" applyFill="1" applyBorder="1" applyAlignment="1">
      <alignment horizontal="right"/>
    </xf>
    <xf numFmtId="2" fontId="29" fillId="0" borderId="1" xfId="0" applyNumberFormat="1" applyFont="1" applyFill="1" applyBorder="1" applyAlignment="1">
      <alignment horizontal="right"/>
    </xf>
    <xf numFmtId="0" fontId="17" fillId="0" borderId="6" xfId="0" applyFont="1" applyFill="1" applyBorder="1" applyAlignment="1">
      <alignment vertical="top" wrapText="1"/>
    </xf>
    <xf numFmtId="0" fontId="17" fillId="0" borderId="1" xfId="18" applyFont="1" applyFill="1" applyBorder="1" applyAlignment="1">
      <alignment vertical="center" wrapText="1"/>
    </xf>
    <xf numFmtId="0" fontId="17" fillId="0" borderId="1" xfId="18" applyFont="1" applyFill="1" applyBorder="1" applyAlignment="1">
      <alignment horizontal="justify" vertical="center" wrapText="1"/>
    </xf>
    <xf numFmtId="0" fontId="13" fillId="2" borderId="1" xfId="0" applyFont="1" applyFill="1" applyBorder="1" applyAlignment="1">
      <alignment horizontal="justify" vertical="center"/>
    </xf>
    <xf numFmtId="49" fontId="9" fillId="2" borderId="1" xfId="0" applyNumberFormat="1" applyFont="1" applyFill="1" applyBorder="1" applyAlignment="1">
      <alignment horizontal="center"/>
    </xf>
    <xf numFmtId="0" fontId="9" fillId="2" borderId="1" xfId="0" applyFont="1" applyFill="1" applyBorder="1" applyAlignment="1">
      <alignment horizontal="center" vertical="center"/>
    </xf>
    <xf numFmtId="0" fontId="9" fillId="2" borderId="1" xfId="0" applyFont="1" applyFill="1" applyBorder="1" applyAlignment="1">
      <alignment horizontal="center"/>
    </xf>
    <xf numFmtId="0" fontId="7" fillId="2" borderId="1" xfId="0" applyFont="1" applyFill="1" applyBorder="1" applyAlignment="1">
      <alignment horizontal="justify" vertical="center"/>
    </xf>
    <xf numFmtId="0" fontId="7" fillId="2" borderId="1" xfId="0" applyFont="1" applyFill="1" applyBorder="1"/>
    <xf numFmtId="43" fontId="13" fillId="0" borderId="1" xfId="69" applyFont="1" applyFill="1" applyBorder="1" applyAlignment="1">
      <alignment vertical="center"/>
    </xf>
    <xf numFmtId="43" fontId="25" fillId="2" borderId="1" xfId="69" applyFont="1" applyFill="1" applyBorder="1" applyAlignment="1">
      <alignment horizontal="center"/>
    </xf>
    <xf numFmtId="43" fontId="17" fillId="0" borderId="1" xfId="69" applyFont="1" applyFill="1" applyBorder="1" applyAlignment="1">
      <alignment vertical="center" wrapText="1"/>
    </xf>
    <xf numFmtId="0" fontId="17" fillId="0" borderId="1" xfId="0" applyFont="1" applyFill="1" applyBorder="1" applyAlignment="1">
      <alignment horizontal="justify" vertical="center"/>
    </xf>
    <xf numFmtId="2" fontId="17" fillId="0" borderId="1" xfId="0" applyNumberFormat="1" applyFont="1" applyFill="1" applyBorder="1" applyAlignment="1">
      <alignment horizontal="right" vertical="center"/>
    </xf>
    <xf numFmtId="43" fontId="17" fillId="0" borderId="1" xfId="69" applyFont="1" applyFill="1" applyBorder="1" applyAlignment="1">
      <alignment horizontal="justify" vertical="center" wrapText="1"/>
    </xf>
    <xf numFmtId="171" fontId="13" fillId="0" borderId="0" xfId="67" applyNumberFormat="1" applyFont="1" applyFill="1"/>
    <xf numFmtId="0" fontId="13" fillId="0" borderId="3" xfId="0" applyFont="1" applyFill="1" applyBorder="1" applyAlignment="1">
      <alignment horizontal="center" vertical="center" wrapText="1"/>
    </xf>
    <xf numFmtId="0" fontId="13" fillId="0" borderId="1" xfId="0" applyFont="1" applyFill="1" applyBorder="1" applyAlignment="1">
      <alignment horizontal="center" vertical="center" wrapText="1"/>
    </xf>
    <xf numFmtId="4" fontId="19" fillId="0" borderId="1" xfId="0" applyNumberFormat="1" applyFont="1" applyFill="1" applyBorder="1" applyAlignment="1">
      <alignment wrapText="1"/>
    </xf>
    <xf numFmtId="4" fontId="19" fillId="0" borderId="1" xfId="0" applyNumberFormat="1" applyFont="1" applyFill="1" applyBorder="1" applyAlignment="1">
      <alignment vertical="center"/>
    </xf>
    <xf numFmtId="4" fontId="33" fillId="0" borderId="1" xfId="0" applyNumberFormat="1" applyFont="1" applyFill="1" applyBorder="1" applyAlignment="1">
      <alignment wrapText="1"/>
    </xf>
    <xf numFmtId="4" fontId="20" fillId="0" borderId="1" xfId="0" applyNumberFormat="1" applyFont="1" applyFill="1" applyBorder="1" applyAlignment="1">
      <alignment horizontal="left" vertical="center" wrapText="1"/>
    </xf>
    <xf numFmtId="4" fontId="33" fillId="0" borderId="1" xfId="0" applyNumberFormat="1" applyFont="1" applyFill="1" applyBorder="1"/>
    <xf numFmtId="43" fontId="17" fillId="0" borderId="1" xfId="69" applyFont="1" applyFill="1" applyBorder="1" applyAlignment="1">
      <alignment horizontal="left" vertical="top" wrapText="1"/>
    </xf>
    <xf numFmtId="4" fontId="19" fillId="0" borderId="6" xfId="0" applyNumberFormat="1" applyFont="1" applyFill="1" applyBorder="1" applyAlignment="1">
      <alignment wrapText="1"/>
    </xf>
    <xf numFmtId="4" fontId="19" fillId="0" borderId="6" xfId="0" applyNumberFormat="1" applyFont="1" applyFill="1" applyBorder="1" applyAlignment="1">
      <alignment vertical="center"/>
    </xf>
    <xf numFmtId="4" fontId="13" fillId="0" borderId="1" xfId="0" applyNumberFormat="1" applyFont="1" applyFill="1" applyBorder="1" applyAlignment="1">
      <alignment wrapText="1"/>
    </xf>
    <xf numFmtId="4" fontId="17" fillId="0" borderId="2" xfId="0" applyNumberFormat="1" applyFont="1" applyFill="1" applyBorder="1" applyAlignment="1">
      <alignment horizontal="justify" vertical="center" wrapText="1"/>
    </xf>
    <xf numFmtId="171" fontId="13" fillId="0" borderId="1" xfId="67" applyNumberFormat="1" applyFont="1" applyFill="1" applyBorder="1" applyAlignment="1">
      <alignment vertical="center" wrapText="1"/>
    </xf>
    <xf numFmtId="4" fontId="13" fillId="0" borderId="5" xfId="0" applyNumberFormat="1" applyFont="1" applyFill="1" applyBorder="1" applyAlignment="1">
      <alignment wrapText="1"/>
    </xf>
    <xf numFmtId="4" fontId="19" fillId="0" borderId="6" xfId="0" applyNumberFormat="1" applyFont="1" applyFill="1" applyBorder="1" applyAlignment="1">
      <alignment horizontal="center" vertical="center"/>
    </xf>
    <xf numFmtId="4" fontId="20" fillId="0" borderId="6" xfId="0" applyNumberFormat="1" applyFont="1" applyFill="1" applyBorder="1" applyAlignment="1">
      <alignment horizontal="left" vertical="center" wrapText="1"/>
    </xf>
    <xf numFmtId="0" fontId="19" fillId="0" borderId="6" xfId="0" applyNumberFormat="1" applyFont="1" applyFill="1" applyBorder="1"/>
    <xf numFmtId="9" fontId="13" fillId="0" borderId="1" xfId="67" applyFont="1" applyFill="1" applyBorder="1" applyAlignment="1">
      <alignment vertical="center" wrapText="1"/>
    </xf>
    <xf numFmtId="4" fontId="13" fillId="0" borderId="1" xfId="0" applyNumberFormat="1" applyFont="1" applyFill="1" applyBorder="1" applyAlignment="1">
      <alignment horizontal="center" vertical="center"/>
    </xf>
    <xf numFmtId="0" fontId="13" fillId="0" borderId="1" xfId="0" applyFont="1" applyBorder="1" applyAlignment="1">
      <alignment vertical="center"/>
    </xf>
    <xf numFmtId="0" fontId="13" fillId="0" borderId="0" xfId="0" applyFont="1" applyAlignment="1">
      <alignment horizontal="center" vertical="center" wrapText="1"/>
    </xf>
    <xf numFmtId="166" fontId="13" fillId="0" borderId="1" xfId="69" applyNumberFormat="1" applyFont="1" applyBorder="1" applyAlignment="1">
      <alignment vertical="center"/>
    </xf>
    <xf numFmtId="4" fontId="19" fillId="0" borderId="3" xfId="0" applyNumberFormat="1" applyFont="1" applyFill="1" applyBorder="1" applyAlignment="1">
      <alignment vertical="center"/>
    </xf>
    <xf numFmtId="0" fontId="13" fillId="0" borderId="3" xfId="0" applyFont="1" applyBorder="1" applyAlignment="1">
      <alignment horizontal="center" vertical="top" wrapText="1"/>
    </xf>
    <xf numFmtId="4" fontId="22" fillId="0" borderId="1" xfId="0" applyNumberFormat="1" applyFont="1" applyFill="1" applyBorder="1" applyAlignment="1">
      <alignment vertical="center"/>
    </xf>
    <xf numFmtId="4" fontId="22" fillId="0" borderId="1" xfId="0" applyNumberFormat="1" applyFont="1" applyFill="1" applyBorder="1" applyAlignment="1">
      <alignment horizontal="center" vertical="center"/>
    </xf>
    <xf numFmtId="4" fontId="13" fillId="0" borderId="7" xfId="0" applyNumberFormat="1" applyFont="1" applyFill="1" applyBorder="1" applyAlignment="1">
      <alignment wrapText="1"/>
    </xf>
    <xf numFmtId="4" fontId="13" fillId="0" borderId="6" xfId="0" applyNumberFormat="1" applyFont="1" applyFill="1" applyBorder="1" applyAlignment="1">
      <alignment vertical="center"/>
    </xf>
    <xf numFmtId="4" fontId="13" fillId="0" borderId="8" xfId="0" applyNumberFormat="1" applyFont="1" applyFill="1" applyBorder="1" applyAlignment="1">
      <alignment wrapText="1"/>
    </xf>
    <xf numFmtId="4" fontId="13" fillId="0" borderId="4" xfId="0" applyNumberFormat="1" applyFont="1" applyFill="1" applyBorder="1" applyAlignment="1">
      <alignment vertical="center"/>
    </xf>
    <xf numFmtId="4" fontId="13" fillId="0" borderId="9" xfId="0" applyNumberFormat="1" applyFont="1" applyFill="1" applyBorder="1" applyAlignment="1">
      <alignment wrapText="1"/>
    </xf>
    <xf numFmtId="43" fontId="13" fillId="0" borderId="1" xfId="69" applyFont="1" applyFill="1" applyBorder="1" applyAlignment="1">
      <alignment wrapText="1"/>
    </xf>
    <xf numFmtId="10" fontId="13" fillId="0" borderId="1" xfId="69" applyNumberFormat="1" applyFont="1" applyFill="1" applyBorder="1" applyAlignment="1">
      <alignment vertical="center"/>
    </xf>
    <xf numFmtId="4" fontId="31" fillId="3" borderId="1" xfId="18" applyNumberFormat="1" applyFont="1" applyFill="1" applyBorder="1" applyAlignment="1">
      <alignment horizontal="center" vertical="center" wrapText="1"/>
    </xf>
    <xf numFmtId="4" fontId="13" fillId="0" borderId="1" xfId="0" applyNumberFormat="1" applyFont="1" applyFill="1" applyBorder="1" applyAlignment="1">
      <alignment vertical="center" wrapText="1"/>
    </xf>
    <xf numFmtId="4" fontId="19" fillId="0" borderId="1" xfId="0" applyNumberFormat="1" applyFont="1" applyFill="1" applyBorder="1" applyAlignment="1">
      <alignment vertical="center" wrapText="1"/>
    </xf>
    <xf numFmtId="4" fontId="13" fillId="0" borderId="6" xfId="0" applyNumberFormat="1" applyFont="1" applyFill="1" applyBorder="1" applyAlignment="1">
      <alignment vertical="center" wrapText="1"/>
    </xf>
    <xf numFmtId="4" fontId="19" fillId="0" borderId="3" xfId="0" applyNumberFormat="1" applyFont="1" applyFill="1" applyBorder="1" applyAlignment="1">
      <alignment vertical="center" wrapText="1"/>
    </xf>
    <xf numFmtId="4" fontId="20" fillId="0" borderId="3" xfId="0" applyNumberFormat="1" applyFont="1" applyFill="1" applyBorder="1" applyAlignment="1">
      <alignment vertical="center" wrapText="1"/>
    </xf>
    <xf numFmtId="0" fontId="10" fillId="0" borderId="10" xfId="0" applyFont="1" applyFill="1" applyBorder="1" applyAlignment="1">
      <alignment horizontal="center" wrapText="1"/>
    </xf>
    <xf numFmtId="0" fontId="10" fillId="0" borderId="10" xfId="0" applyFont="1" applyFill="1" applyBorder="1" applyAlignment="1">
      <alignment horizontal="center" vertical="center"/>
    </xf>
    <xf numFmtId="0" fontId="34" fillId="0" borderId="0" xfId="0" applyFont="1" applyFill="1" applyAlignment="1">
      <alignment wrapText="1"/>
    </xf>
    <xf numFmtId="0" fontId="13" fillId="0" borderId="0" xfId="0" applyFont="1"/>
    <xf numFmtId="4" fontId="13" fillId="0" borderId="5" xfId="0" applyNumberFormat="1" applyFont="1" applyFill="1" applyBorder="1" applyAlignment="1">
      <alignment horizontal="justify" vertical="center" wrapText="1"/>
    </xf>
    <xf numFmtId="0" fontId="0" fillId="0" borderId="1" xfId="0" applyBorder="1"/>
    <xf numFmtId="0" fontId="19" fillId="0" borderId="3" xfId="0" applyFont="1" applyFill="1" applyBorder="1" applyAlignment="1">
      <alignment horizontal="justify" vertical="center" wrapText="1"/>
    </xf>
    <xf numFmtId="0" fontId="13" fillId="0" borderId="0" xfId="0" applyFont="1" applyFill="1" applyAlignment="1">
      <alignment horizontal="justify" vertical="center" wrapText="1"/>
    </xf>
    <xf numFmtId="0" fontId="13" fillId="0" borderId="2" xfId="0" applyFont="1" applyFill="1" applyBorder="1" applyAlignment="1">
      <alignment horizontal="justify" vertical="center" wrapText="1"/>
    </xf>
    <xf numFmtId="0" fontId="13" fillId="0" borderId="11" xfId="0" applyFont="1" applyFill="1" applyBorder="1" applyAlignment="1">
      <alignment horizontal="center" vertical="top" wrapText="1"/>
    </xf>
    <xf numFmtId="4" fontId="13" fillId="0" borderId="1" xfId="0" applyNumberFormat="1" applyFont="1" applyFill="1" applyBorder="1" applyAlignment="1">
      <alignment vertical="top" wrapText="1"/>
    </xf>
    <xf numFmtId="0" fontId="13" fillId="0" borderId="12" xfId="0" applyFont="1" applyFill="1" applyBorder="1" applyAlignment="1">
      <alignment horizontal="center" vertical="top" wrapText="1"/>
    </xf>
    <xf numFmtId="0" fontId="34" fillId="0" borderId="13" xfId="0" applyFont="1" applyFill="1" applyBorder="1" applyAlignment="1">
      <alignment horizontal="center" vertical="center" wrapText="1"/>
    </xf>
    <xf numFmtId="4" fontId="34" fillId="0" borderId="1" xfId="0" applyNumberFormat="1" applyFont="1" applyFill="1" applyBorder="1" applyAlignment="1">
      <alignment horizontal="center" vertical="center"/>
    </xf>
    <xf numFmtId="4" fontId="34" fillId="0" borderId="1" xfId="0" applyNumberFormat="1" applyFont="1" applyFill="1" applyBorder="1" applyAlignment="1">
      <alignment horizontal="center" vertical="center" wrapText="1"/>
    </xf>
    <xf numFmtId="0" fontId="17" fillId="3" borderId="1" xfId="0" applyFont="1" applyFill="1" applyBorder="1" applyAlignment="1">
      <alignment horizontal="justify" vertical="center" wrapText="1"/>
    </xf>
    <xf numFmtId="0" fontId="33" fillId="0" borderId="0" xfId="0" applyFont="1"/>
    <xf numFmtId="0" fontId="15" fillId="3" borderId="0" xfId="0" applyFont="1" applyFill="1"/>
    <xf numFmtId="0" fontId="7" fillId="3" borderId="0" xfId="0" applyFont="1" applyFill="1"/>
    <xf numFmtId="166" fontId="17" fillId="3" borderId="1" xfId="69" applyNumberFormat="1" applyFont="1" applyFill="1" applyBorder="1" applyAlignment="1">
      <alignment horizontal="right" vertical="center" wrapText="1"/>
    </xf>
    <xf numFmtId="166" fontId="20" fillId="3" borderId="1" xfId="69" applyNumberFormat="1" applyFont="1" applyFill="1" applyBorder="1" applyAlignment="1">
      <alignment horizontal="center" vertical="center" wrapText="1"/>
    </xf>
    <xf numFmtId="166" fontId="17" fillId="3" borderId="3" xfId="69" applyNumberFormat="1" applyFont="1" applyFill="1" applyBorder="1" applyAlignment="1">
      <alignment horizontal="right" vertical="center" wrapText="1"/>
    </xf>
    <xf numFmtId="166" fontId="19" fillId="3" borderId="1" xfId="69" applyNumberFormat="1" applyFont="1" applyFill="1" applyBorder="1" applyAlignment="1">
      <alignment vertical="center"/>
    </xf>
    <xf numFmtId="166" fontId="19" fillId="3" borderId="1" xfId="69" applyNumberFormat="1" applyFont="1" applyFill="1" applyBorder="1" applyAlignment="1">
      <alignment horizontal="center" vertical="center" wrapText="1"/>
    </xf>
    <xf numFmtId="166" fontId="17" fillId="3" borderId="1" xfId="69" applyNumberFormat="1" applyFont="1" applyFill="1" applyBorder="1" applyAlignment="1">
      <alignment horizontal="center" vertical="center" wrapText="1"/>
    </xf>
    <xf numFmtId="166" fontId="19" fillId="3" borderId="14" xfId="69" applyNumberFormat="1" applyFont="1" applyFill="1" applyBorder="1" applyAlignment="1">
      <alignment horizontal="center"/>
    </xf>
    <xf numFmtId="166" fontId="17" fillId="3" borderId="1" xfId="70" applyNumberFormat="1" applyFont="1" applyFill="1" applyBorder="1" applyAlignment="1">
      <alignment horizontal="center" vertical="center" wrapText="1"/>
    </xf>
    <xf numFmtId="166" fontId="20" fillId="3" borderId="1" xfId="70" applyNumberFormat="1" applyFont="1" applyFill="1" applyBorder="1" applyAlignment="1">
      <alignment horizontal="center" vertical="center" wrapText="1"/>
    </xf>
    <xf numFmtId="166" fontId="13" fillId="3" borderId="6" xfId="69" applyNumberFormat="1" applyFont="1" applyFill="1" applyBorder="1" applyAlignment="1">
      <alignment vertical="center"/>
    </xf>
    <xf numFmtId="166" fontId="13" fillId="3" borderId="1" xfId="69" applyNumberFormat="1" applyFont="1" applyFill="1" applyBorder="1" applyAlignment="1">
      <alignment vertical="center"/>
    </xf>
    <xf numFmtId="166" fontId="13" fillId="3" borderId="3" xfId="69" applyNumberFormat="1" applyFont="1" applyFill="1" applyBorder="1" applyAlignment="1">
      <alignment vertical="center"/>
    </xf>
    <xf numFmtId="0" fontId="0" fillId="3" borderId="0" xfId="0" applyFill="1"/>
    <xf numFmtId="4" fontId="17" fillId="3" borderId="1" xfId="2" applyNumberFormat="1" applyFont="1" applyFill="1" applyBorder="1" applyAlignment="1">
      <alignment vertical="center" wrapText="1"/>
    </xf>
    <xf numFmtId="166" fontId="13" fillId="3" borderId="16" xfId="69" applyNumberFormat="1" applyFont="1" applyFill="1" applyBorder="1" applyAlignment="1">
      <alignment vertical="center"/>
    </xf>
    <xf numFmtId="166" fontId="13" fillId="3" borderId="17" xfId="69" applyNumberFormat="1" applyFont="1" applyFill="1" applyBorder="1" applyAlignment="1">
      <alignment vertical="center"/>
    </xf>
    <xf numFmtId="9" fontId="10" fillId="3" borderId="0" xfId="67" applyFont="1" applyFill="1" applyAlignment="1">
      <alignment vertical="center"/>
    </xf>
    <xf numFmtId="0" fontId="0" fillId="3" borderId="0" xfId="0" applyFill="1" applyAlignment="1">
      <alignment vertical="top"/>
    </xf>
    <xf numFmtId="0" fontId="0" fillId="3" borderId="0" xfId="0" applyFill="1" applyAlignment="1">
      <alignment vertical="center"/>
    </xf>
    <xf numFmtId="0" fontId="18" fillId="3" borderId="0" xfId="0" applyFont="1" applyFill="1"/>
    <xf numFmtId="0" fontId="7" fillId="3" borderId="0" xfId="0" applyFont="1" applyFill="1" applyAlignment="1">
      <alignment vertical="top"/>
    </xf>
    <xf numFmtId="0" fontId="7" fillId="3" borderId="0" xfId="0" applyFont="1" applyFill="1" applyAlignment="1">
      <alignment vertical="center"/>
    </xf>
    <xf numFmtId="0" fontId="16" fillId="3" borderId="0" xfId="0" applyFont="1" applyFill="1"/>
    <xf numFmtId="0" fontId="13" fillId="3" borderId="0" xfId="0" applyFont="1" applyFill="1"/>
    <xf numFmtId="0" fontId="17" fillId="3" borderId="3" xfId="0" applyFont="1" applyFill="1" applyBorder="1" applyAlignment="1">
      <alignment horizontal="center" vertical="center" wrapText="1"/>
    </xf>
    <xf numFmtId="0" fontId="13" fillId="3" borderId="3" xfId="0" applyFont="1" applyFill="1" applyBorder="1" applyAlignment="1">
      <alignment horizontal="center" vertical="top" wrapText="1"/>
    </xf>
    <xf numFmtId="9" fontId="10" fillId="3" borderId="0" xfId="67" applyFont="1" applyFill="1"/>
    <xf numFmtId="0" fontId="10" fillId="3" borderId="0" xfId="0" applyFont="1" applyFill="1"/>
    <xf numFmtId="166" fontId="13" fillId="3" borderId="1" xfId="69" applyNumberFormat="1" applyFont="1" applyFill="1" applyBorder="1" applyAlignment="1">
      <alignment vertical="center" wrapText="1"/>
    </xf>
    <xf numFmtId="4" fontId="13" fillId="3" borderId="17" xfId="0" applyNumberFormat="1" applyFont="1" applyFill="1" applyBorder="1" applyAlignment="1">
      <alignment vertical="center" wrapText="1"/>
    </xf>
    <xf numFmtId="4" fontId="13" fillId="3" borderId="5" xfId="0" applyNumberFormat="1" applyFont="1" applyFill="1" applyBorder="1" applyAlignment="1">
      <alignment vertical="center" wrapText="1"/>
    </xf>
    <xf numFmtId="4" fontId="20" fillId="3" borderId="1" xfId="2" applyNumberFormat="1" applyFont="1" applyFill="1" applyBorder="1" applyAlignment="1">
      <alignment vertical="center" wrapText="1"/>
    </xf>
    <xf numFmtId="4" fontId="20" fillId="3" borderId="1" xfId="2" applyNumberFormat="1" applyFont="1" applyFill="1" applyBorder="1" applyAlignment="1">
      <alignment horizontal="justify" vertical="center" wrapText="1"/>
    </xf>
    <xf numFmtId="166" fontId="19" fillId="3" borderId="1" xfId="69" applyNumberFormat="1" applyFont="1" applyFill="1" applyBorder="1" applyAlignment="1">
      <alignment vertical="center" wrapText="1"/>
    </xf>
    <xf numFmtId="166" fontId="19" fillId="3" borderId="17" xfId="69" applyNumberFormat="1" applyFont="1" applyFill="1" applyBorder="1" applyAlignment="1">
      <alignment vertical="center" wrapText="1"/>
    </xf>
    <xf numFmtId="166" fontId="13" fillId="3" borderId="1" xfId="69" applyNumberFormat="1" applyFont="1" applyFill="1" applyBorder="1"/>
    <xf numFmtId="166" fontId="13" fillId="3" borderId="17" xfId="69" applyNumberFormat="1" applyFont="1" applyFill="1" applyBorder="1"/>
    <xf numFmtId="166" fontId="13" fillId="3" borderId="16" xfId="69" applyNumberFormat="1" applyFont="1" applyFill="1" applyBorder="1"/>
    <xf numFmtId="4" fontId="13" fillId="3" borderId="17" xfId="0" applyNumberFormat="1" applyFont="1" applyFill="1" applyBorder="1"/>
    <xf numFmtId="4" fontId="13" fillId="3" borderId="5" xfId="0" applyNumberFormat="1" applyFont="1" applyFill="1" applyBorder="1"/>
    <xf numFmtId="4" fontId="17" fillId="3" borderId="3" xfId="2" applyNumberFormat="1" applyFont="1" applyFill="1" applyBorder="1" applyAlignment="1">
      <alignment horizontal="justify" vertical="center" wrapText="1"/>
    </xf>
    <xf numFmtId="166" fontId="13" fillId="3" borderId="18" xfId="69" applyNumberFormat="1" applyFont="1" applyFill="1" applyBorder="1" applyAlignment="1">
      <alignment vertical="center"/>
    </xf>
    <xf numFmtId="166" fontId="17" fillId="3" borderId="3" xfId="69" applyNumberFormat="1" applyFont="1" applyFill="1" applyBorder="1" applyAlignment="1">
      <alignment horizontal="center" vertical="center" wrapText="1"/>
    </xf>
    <xf numFmtId="166" fontId="13" fillId="3" borderId="19" xfId="69" applyNumberFormat="1" applyFont="1" applyFill="1" applyBorder="1" applyAlignment="1">
      <alignment vertical="center"/>
    </xf>
    <xf numFmtId="166" fontId="13" fillId="3" borderId="20" xfId="69" applyNumberFormat="1" applyFont="1" applyFill="1" applyBorder="1" applyAlignment="1">
      <alignment vertical="center"/>
    </xf>
    <xf numFmtId="4" fontId="13" fillId="3" borderId="19" xfId="0" applyNumberFormat="1" applyFont="1" applyFill="1" applyBorder="1" applyAlignment="1">
      <alignment vertical="center"/>
    </xf>
    <xf numFmtId="4" fontId="13" fillId="3" borderId="9" xfId="0" applyNumberFormat="1" applyFont="1" applyFill="1" applyBorder="1" applyAlignment="1">
      <alignment vertical="center"/>
    </xf>
    <xf numFmtId="166" fontId="13" fillId="3" borderId="21" xfId="69" applyNumberFormat="1" applyFont="1" applyFill="1" applyBorder="1" applyAlignment="1">
      <alignment vertical="center"/>
    </xf>
    <xf numFmtId="4" fontId="19" fillId="3" borderId="15" xfId="0" applyNumberFormat="1" applyFont="1" applyFill="1" applyBorder="1"/>
    <xf numFmtId="4" fontId="20" fillId="3" borderId="14" xfId="0" applyNumberFormat="1" applyFont="1" applyFill="1" applyBorder="1" applyAlignment="1">
      <alignment horizontal="left" vertical="center" wrapText="1"/>
    </xf>
    <xf numFmtId="4" fontId="13" fillId="3" borderId="22" xfId="0" applyNumberFormat="1" applyFont="1" applyFill="1" applyBorder="1" applyAlignment="1">
      <alignment vertical="top" wrapText="1"/>
    </xf>
    <xf numFmtId="166" fontId="19" fillId="3" borderId="14" xfId="69" applyNumberFormat="1" applyFont="1" applyFill="1" applyBorder="1"/>
    <xf numFmtId="166" fontId="19" fillId="3" borderId="23" xfId="69" applyNumberFormat="1" applyFont="1" applyFill="1" applyBorder="1"/>
    <xf numFmtId="4" fontId="19" fillId="3" borderId="23" xfId="0" applyNumberFormat="1" applyFont="1" applyFill="1" applyBorder="1"/>
    <xf numFmtId="4" fontId="19" fillId="3" borderId="11" xfId="0" applyNumberFormat="1" applyFont="1" applyFill="1" applyBorder="1"/>
    <xf numFmtId="0" fontId="12" fillId="3" borderId="0" xfId="0" applyFont="1" applyFill="1"/>
    <xf numFmtId="166" fontId="12" fillId="3" borderId="0" xfId="0" applyNumberFormat="1" applyFont="1" applyFill="1"/>
    <xf numFmtId="4" fontId="13" fillId="3" borderId="1" xfId="0" applyNumberFormat="1" applyFont="1" applyFill="1" applyBorder="1"/>
    <xf numFmtId="166" fontId="19" fillId="3" borderId="16" xfId="69" applyNumberFormat="1" applyFont="1" applyFill="1" applyBorder="1" applyAlignment="1">
      <alignment vertical="center"/>
    </xf>
    <xf numFmtId="166" fontId="19" fillId="3" borderId="1" xfId="69" applyNumberFormat="1" applyFont="1" applyFill="1" applyBorder="1"/>
    <xf numFmtId="166" fontId="19" fillId="3" borderId="17" xfId="69" applyNumberFormat="1" applyFont="1" applyFill="1" applyBorder="1"/>
    <xf numFmtId="4" fontId="19" fillId="3" borderId="1" xfId="0" applyNumberFormat="1" applyFont="1" applyFill="1" applyBorder="1"/>
    <xf numFmtId="4" fontId="19" fillId="3" borderId="17" xfId="0" applyNumberFormat="1" applyFont="1" applyFill="1" applyBorder="1"/>
    <xf numFmtId="4" fontId="19" fillId="3" borderId="5" xfId="0" applyNumberFormat="1" applyFont="1" applyFill="1" applyBorder="1"/>
    <xf numFmtId="4" fontId="13" fillId="3" borderId="3" xfId="0" applyNumberFormat="1" applyFont="1" applyFill="1" applyBorder="1" applyAlignment="1">
      <alignment vertical="center"/>
    </xf>
    <xf numFmtId="4" fontId="19" fillId="3" borderId="20" xfId="0" applyNumberFormat="1" applyFont="1" applyFill="1" applyBorder="1" applyAlignment="1">
      <alignment vertical="center"/>
    </xf>
    <xf numFmtId="4" fontId="20" fillId="3" borderId="25" xfId="0" applyNumberFormat="1" applyFont="1" applyFill="1" applyBorder="1" applyAlignment="1">
      <alignment horizontal="left" vertical="center" wrapText="1"/>
    </xf>
    <xf numFmtId="4" fontId="19" fillId="3" borderId="26" xfId="0" applyNumberFormat="1" applyFont="1" applyFill="1" applyBorder="1" applyAlignment="1">
      <alignment vertical="center"/>
    </xf>
    <xf numFmtId="166" fontId="19" fillId="3" borderId="27" xfId="69" applyNumberFormat="1" applyFont="1" applyFill="1" applyBorder="1" applyAlignment="1">
      <alignment vertical="center"/>
    </xf>
    <xf numFmtId="166" fontId="19" fillId="3" borderId="28" xfId="69" applyNumberFormat="1" applyFont="1" applyFill="1" applyBorder="1" applyAlignment="1">
      <alignment vertical="center"/>
    </xf>
    <xf numFmtId="166" fontId="19" fillId="3" borderId="26" xfId="69" applyNumberFormat="1" applyFont="1" applyFill="1" applyBorder="1" applyAlignment="1">
      <alignment vertical="center"/>
    </xf>
    <xf numFmtId="4" fontId="19" fillId="3" borderId="27" xfId="0" applyNumberFormat="1" applyFont="1" applyFill="1" applyBorder="1" applyAlignment="1">
      <alignment vertical="center"/>
    </xf>
    <xf numFmtId="4" fontId="19" fillId="3" borderId="28" xfId="0" applyNumberFormat="1" applyFont="1" applyFill="1" applyBorder="1" applyAlignment="1">
      <alignment vertical="center"/>
    </xf>
    <xf numFmtId="4" fontId="19" fillId="3" borderId="29" xfId="0" applyNumberFormat="1" applyFont="1" applyFill="1" applyBorder="1" applyAlignment="1">
      <alignment vertical="center"/>
    </xf>
    <xf numFmtId="9" fontId="12" fillId="3" borderId="0" xfId="67" applyFont="1" applyFill="1"/>
    <xf numFmtId="4" fontId="19" fillId="3" borderId="1" xfId="0" applyNumberFormat="1" applyFont="1" applyFill="1" applyBorder="1" applyAlignment="1">
      <alignment horizontal="justify" vertical="center" wrapText="1"/>
    </xf>
    <xf numFmtId="4" fontId="13" fillId="3" borderId="1" xfId="0" applyNumberFormat="1" applyFont="1" applyFill="1" applyBorder="1" applyAlignment="1">
      <alignment horizontal="justify" vertical="center" wrapText="1"/>
    </xf>
    <xf numFmtId="0" fontId="13" fillId="3" borderId="1" xfId="0" applyNumberFormat="1" applyFont="1" applyFill="1" applyBorder="1"/>
    <xf numFmtId="4" fontId="13" fillId="3" borderId="2" xfId="0" applyNumberFormat="1" applyFont="1" applyFill="1" applyBorder="1"/>
    <xf numFmtId="0" fontId="19" fillId="3" borderId="1" xfId="0" applyNumberFormat="1" applyFont="1" applyFill="1" applyBorder="1"/>
    <xf numFmtId="4" fontId="19" fillId="3" borderId="2" xfId="0" applyNumberFormat="1" applyFont="1" applyFill="1" applyBorder="1"/>
    <xf numFmtId="166" fontId="19" fillId="3" borderId="16" xfId="69" applyNumberFormat="1" applyFont="1" applyFill="1" applyBorder="1"/>
    <xf numFmtId="43" fontId="19" fillId="3" borderId="1" xfId="69" applyFont="1" applyFill="1" applyBorder="1"/>
    <xf numFmtId="43" fontId="19" fillId="3" borderId="2" xfId="69" applyFont="1" applyFill="1" applyBorder="1"/>
    <xf numFmtId="43" fontId="13" fillId="3" borderId="1" xfId="69" applyFont="1" applyFill="1" applyBorder="1"/>
    <xf numFmtId="43" fontId="13" fillId="3" borderId="2" xfId="69" applyFont="1" applyFill="1" applyBorder="1"/>
    <xf numFmtId="43" fontId="13" fillId="3" borderId="1" xfId="69" applyFont="1" applyFill="1" applyBorder="1" applyAlignment="1">
      <alignment horizontal="center"/>
    </xf>
    <xf numFmtId="43" fontId="13" fillId="3" borderId="2" xfId="69" applyFont="1" applyFill="1" applyBorder="1" applyAlignment="1">
      <alignment horizontal="center"/>
    </xf>
    <xf numFmtId="166" fontId="13" fillId="3" borderId="16" xfId="69" applyNumberFormat="1" applyFont="1" applyFill="1" applyBorder="1" applyAlignment="1">
      <alignment horizontal="center"/>
    </xf>
    <xf numFmtId="4" fontId="13" fillId="3" borderId="9" xfId="0" applyNumberFormat="1" applyFont="1" applyFill="1" applyBorder="1"/>
    <xf numFmtId="0" fontId="19" fillId="3" borderId="15" xfId="0" applyNumberFormat="1" applyFont="1" applyFill="1" applyBorder="1"/>
    <xf numFmtId="4" fontId="19" fillId="3" borderId="22" xfId="0" applyNumberFormat="1" applyFont="1" applyFill="1" applyBorder="1" applyAlignment="1">
      <alignment vertical="top"/>
    </xf>
    <xf numFmtId="166" fontId="20" fillId="3" borderId="14" xfId="69" applyNumberFormat="1" applyFont="1" applyFill="1" applyBorder="1" applyAlignment="1">
      <alignment horizontal="center"/>
    </xf>
    <xf numFmtId="166" fontId="19" fillId="3" borderId="23" xfId="69" applyNumberFormat="1" applyFont="1" applyFill="1" applyBorder="1" applyAlignment="1">
      <alignment horizontal="center"/>
    </xf>
    <xf numFmtId="43" fontId="19" fillId="3" borderId="14" xfId="69" applyFont="1" applyFill="1" applyBorder="1" applyAlignment="1">
      <alignment horizontal="center"/>
    </xf>
    <xf numFmtId="43" fontId="19" fillId="3" borderId="22" xfId="69" applyFont="1" applyFill="1" applyBorder="1" applyAlignment="1">
      <alignment horizontal="center"/>
    </xf>
    <xf numFmtId="4" fontId="19" fillId="3" borderId="30" xfId="0" applyNumberFormat="1" applyFont="1" applyFill="1" applyBorder="1"/>
    <xf numFmtId="0" fontId="19" fillId="3" borderId="6" xfId="0" applyFont="1" applyFill="1" applyBorder="1" applyAlignment="1">
      <alignment horizontal="justify" vertical="center" wrapText="1"/>
    </xf>
    <xf numFmtId="166" fontId="20" fillId="3" borderId="24" xfId="70" applyNumberFormat="1" applyFont="1" applyFill="1" applyBorder="1" applyAlignment="1">
      <alignment horizontal="center" vertical="center" wrapText="1"/>
    </xf>
    <xf numFmtId="166" fontId="19" fillId="3" borderId="6" xfId="0" applyNumberFormat="1" applyFont="1" applyFill="1" applyBorder="1"/>
    <xf numFmtId="166" fontId="19" fillId="3" borderId="21" xfId="0" applyNumberFormat="1" applyFont="1" applyFill="1" applyBorder="1"/>
    <xf numFmtId="166" fontId="19" fillId="3" borderId="30" xfId="0" applyNumberFormat="1" applyFont="1" applyFill="1" applyBorder="1"/>
    <xf numFmtId="4" fontId="19" fillId="3" borderId="6" xfId="0" applyNumberFormat="1" applyFont="1" applyFill="1" applyBorder="1"/>
    <xf numFmtId="4" fontId="19" fillId="3" borderId="21" xfId="0" applyNumberFormat="1" applyFont="1" applyFill="1" applyBorder="1"/>
    <xf numFmtId="0" fontId="13" fillId="3" borderId="1" xfId="0" applyFont="1" applyFill="1" applyBorder="1" applyAlignment="1">
      <alignment horizontal="justify" vertical="center" wrapText="1"/>
    </xf>
    <xf numFmtId="166" fontId="13" fillId="3" borderId="16" xfId="0" applyNumberFormat="1" applyFont="1" applyFill="1" applyBorder="1" applyAlignment="1">
      <alignment vertical="center"/>
    </xf>
    <xf numFmtId="166" fontId="13" fillId="3" borderId="1" xfId="0" applyNumberFormat="1" applyFont="1" applyFill="1" applyBorder="1"/>
    <xf numFmtId="166" fontId="13" fillId="3" borderId="17" xfId="0" applyNumberFormat="1" applyFont="1" applyFill="1" applyBorder="1"/>
    <xf numFmtId="166" fontId="13" fillId="3" borderId="2" xfId="0" applyNumberFormat="1" applyFont="1" applyFill="1" applyBorder="1"/>
    <xf numFmtId="166" fontId="13" fillId="3" borderId="16" xfId="0" applyNumberFormat="1" applyFont="1" applyFill="1" applyBorder="1"/>
    <xf numFmtId="0" fontId="13" fillId="3" borderId="2" xfId="0" applyNumberFormat="1" applyFont="1" applyFill="1" applyBorder="1"/>
    <xf numFmtId="0" fontId="19" fillId="3" borderId="2" xfId="0" applyNumberFormat="1" applyFont="1" applyFill="1" applyBorder="1"/>
    <xf numFmtId="0" fontId="19" fillId="3" borderId="1" xfId="0" applyFont="1" applyFill="1" applyBorder="1" applyAlignment="1">
      <alignment horizontal="justify" vertical="center" wrapText="1"/>
    </xf>
    <xf numFmtId="166" fontId="20" fillId="3" borderId="16" xfId="70" applyNumberFormat="1" applyFont="1" applyFill="1" applyBorder="1" applyAlignment="1">
      <alignment horizontal="center" vertical="center" wrapText="1"/>
    </xf>
    <xf numFmtId="166" fontId="19" fillId="3" borderId="1" xfId="0" applyNumberFormat="1" applyFont="1" applyFill="1" applyBorder="1"/>
    <xf numFmtId="166" fontId="19" fillId="3" borderId="17" xfId="0" applyNumberFormat="1" applyFont="1" applyFill="1" applyBorder="1"/>
    <xf numFmtId="166" fontId="19" fillId="3" borderId="2" xfId="0" applyNumberFormat="1" applyFont="1" applyFill="1" applyBorder="1"/>
    <xf numFmtId="4" fontId="17" fillId="3" borderId="3" xfId="0" applyNumberFormat="1" applyFont="1" applyFill="1" applyBorder="1" applyAlignment="1">
      <alignment horizontal="justify" vertical="center" wrapText="1"/>
    </xf>
    <xf numFmtId="43" fontId="12" fillId="3" borderId="0" xfId="0" applyNumberFormat="1" applyFont="1" applyFill="1"/>
    <xf numFmtId="166" fontId="0" fillId="3" borderId="0" xfId="0" applyNumberFormat="1" applyFill="1" applyAlignment="1">
      <alignment vertical="center"/>
    </xf>
    <xf numFmtId="166" fontId="18" fillId="3" borderId="0" xfId="0" applyNumberFormat="1" applyFont="1" applyFill="1"/>
    <xf numFmtId="168" fontId="12" fillId="3" borderId="0" xfId="0" applyNumberFormat="1" applyFont="1" applyFill="1"/>
    <xf numFmtId="4" fontId="13" fillId="3" borderId="31" xfId="0" applyNumberFormat="1" applyFont="1" applyFill="1" applyBorder="1" applyAlignment="1">
      <alignment vertical="center" wrapText="1"/>
    </xf>
    <xf numFmtId="43" fontId="20" fillId="3" borderId="14" xfId="69" applyNumberFormat="1" applyFont="1" applyFill="1" applyBorder="1" applyAlignment="1">
      <alignment horizontal="center"/>
    </xf>
    <xf numFmtId="0" fontId="13" fillId="3" borderId="3" xfId="0" applyFont="1" applyFill="1" applyBorder="1" applyAlignment="1">
      <alignment horizontal="center" vertical="center" wrapText="1"/>
    </xf>
    <xf numFmtId="4" fontId="13" fillId="3" borderId="32" xfId="0" applyNumberFormat="1" applyFont="1" applyFill="1" applyBorder="1" applyAlignment="1">
      <alignment horizontal="center" vertical="center" wrapText="1"/>
    </xf>
    <xf numFmtId="4" fontId="19" fillId="3" borderId="7" xfId="0" applyNumberFormat="1" applyFont="1" applyFill="1" applyBorder="1" applyAlignment="1">
      <alignment vertical="center"/>
    </xf>
    <xf numFmtId="168" fontId="0" fillId="3" borderId="0" xfId="0" applyNumberFormat="1" applyFill="1"/>
    <xf numFmtId="168" fontId="18" fillId="3" borderId="0" xfId="0" applyNumberFormat="1" applyFont="1" applyFill="1"/>
    <xf numFmtId="166" fontId="17" fillId="3" borderId="6" xfId="69" applyNumberFormat="1" applyFont="1" applyFill="1" applyBorder="1" applyAlignment="1">
      <alignment horizontal="center" vertical="center" wrapText="1"/>
    </xf>
    <xf numFmtId="4" fontId="17" fillId="3" borderId="1" xfId="2" applyNumberFormat="1" applyFont="1" applyFill="1" applyBorder="1" applyAlignment="1">
      <alignment horizontal="justify" vertical="center" wrapText="1"/>
    </xf>
    <xf numFmtId="166" fontId="13" fillId="3" borderId="2" xfId="69" applyNumberFormat="1" applyFont="1" applyFill="1" applyBorder="1"/>
    <xf numFmtId="4" fontId="13" fillId="3" borderId="5" xfId="0" applyNumberFormat="1" applyFont="1" applyFill="1" applyBorder="1" applyAlignment="1">
      <alignment vertical="center"/>
    </xf>
    <xf numFmtId="4" fontId="17" fillId="3" borderId="1" xfId="2" applyNumberFormat="1" applyFont="1" applyFill="1" applyBorder="1" applyAlignment="1">
      <alignment horizontal="left" vertical="center" wrapText="1"/>
    </xf>
    <xf numFmtId="0" fontId="17" fillId="3" borderId="1" xfId="0" applyFont="1" applyFill="1" applyBorder="1" applyAlignment="1">
      <alignment horizontal="left" vertical="center" wrapText="1"/>
    </xf>
    <xf numFmtId="4" fontId="34" fillId="3" borderId="17" xfId="0" applyNumberFormat="1" applyFont="1" applyFill="1" applyBorder="1" applyAlignment="1">
      <alignment horizontal="center" vertical="top" wrapText="1"/>
    </xf>
    <xf numFmtId="166" fontId="17" fillId="3" borderId="7" xfId="69" applyNumberFormat="1" applyFont="1" applyFill="1" applyBorder="1" applyAlignment="1">
      <alignment vertical="center"/>
    </xf>
    <xf numFmtId="166" fontId="13" fillId="3" borderId="7" xfId="69" applyNumberFormat="1" applyFont="1" applyFill="1" applyBorder="1" applyAlignment="1">
      <alignment vertical="center"/>
    </xf>
    <xf numFmtId="4" fontId="13" fillId="3" borderId="21" xfId="0" applyNumberFormat="1" applyFont="1" applyFill="1" applyBorder="1" applyAlignment="1">
      <alignment vertical="center"/>
    </xf>
    <xf numFmtId="4" fontId="13" fillId="3" borderId="7" xfId="0" applyNumberFormat="1" applyFont="1" applyFill="1" applyBorder="1" applyAlignment="1">
      <alignment vertical="center"/>
    </xf>
    <xf numFmtId="9" fontId="36" fillId="3" borderId="0" xfId="67" applyFont="1" applyFill="1" applyAlignment="1">
      <alignment vertical="center"/>
    </xf>
    <xf numFmtId="166" fontId="20" fillId="3" borderId="15" xfId="69" applyNumberFormat="1" applyFont="1" applyFill="1" applyBorder="1" applyAlignment="1">
      <alignment vertical="center"/>
    </xf>
    <xf numFmtId="4" fontId="13" fillId="3" borderId="1" xfId="0" applyNumberFormat="1" applyFont="1" applyFill="1" applyBorder="1" applyAlignment="1">
      <alignment vertical="center"/>
    </xf>
    <xf numFmtId="166" fontId="20" fillId="3" borderId="25" xfId="69" applyNumberFormat="1" applyFont="1" applyFill="1" applyBorder="1" applyAlignment="1">
      <alignment vertical="center"/>
    </xf>
    <xf numFmtId="166" fontId="20" fillId="3" borderId="27" xfId="69" applyNumberFormat="1" applyFont="1" applyFill="1" applyBorder="1" applyAlignment="1">
      <alignment vertical="center"/>
    </xf>
    <xf numFmtId="0" fontId="19" fillId="3" borderId="6" xfId="0" applyNumberFormat="1" applyFont="1" applyFill="1" applyBorder="1" applyAlignment="1">
      <alignment vertical="center"/>
    </xf>
    <xf numFmtId="4" fontId="19" fillId="3" borderId="6" xfId="0" applyNumberFormat="1" applyFont="1" applyFill="1" applyBorder="1" applyAlignment="1">
      <alignment horizontal="justify" vertical="center" wrapText="1"/>
    </xf>
    <xf numFmtId="4" fontId="13" fillId="3" borderId="28" xfId="0" applyNumberFormat="1" applyFont="1" applyFill="1" applyBorder="1" applyAlignment="1">
      <alignment vertical="center" wrapText="1"/>
    </xf>
    <xf numFmtId="166" fontId="20" fillId="3" borderId="6" xfId="69" applyNumberFormat="1" applyFont="1" applyFill="1" applyBorder="1" applyAlignment="1">
      <alignment horizontal="center" vertical="center" wrapText="1"/>
    </xf>
    <xf numFmtId="166" fontId="19" fillId="3" borderId="6" xfId="69" applyNumberFormat="1" applyFont="1" applyFill="1" applyBorder="1" applyAlignment="1">
      <alignment vertical="center"/>
    </xf>
    <xf numFmtId="166" fontId="19" fillId="3" borderId="21" xfId="69" applyNumberFormat="1" applyFont="1" applyFill="1" applyBorder="1" applyAlignment="1">
      <alignment vertical="center"/>
    </xf>
    <xf numFmtId="43" fontId="19" fillId="3" borderId="6" xfId="69" applyFont="1" applyFill="1" applyBorder="1" applyAlignment="1">
      <alignment vertical="center"/>
    </xf>
    <xf numFmtId="43" fontId="19" fillId="3" borderId="30" xfId="69" applyFont="1" applyFill="1" applyBorder="1" applyAlignment="1">
      <alignment vertical="center"/>
    </xf>
    <xf numFmtId="0" fontId="19" fillId="3" borderId="1" xfId="0" applyNumberFormat="1" applyFont="1" applyFill="1" applyBorder="1" applyAlignment="1">
      <alignment vertical="center"/>
    </xf>
    <xf numFmtId="43" fontId="20" fillId="3" borderId="1" xfId="69" applyNumberFormat="1" applyFont="1" applyFill="1" applyBorder="1" applyAlignment="1">
      <alignment horizontal="center" vertical="center" wrapText="1"/>
    </xf>
    <xf numFmtId="166" fontId="19" fillId="3" borderId="17" xfId="69" applyNumberFormat="1" applyFont="1" applyFill="1" applyBorder="1" applyAlignment="1">
      <alignment vertical="center"/>
    </xf>
    <xf numFmtId="43" fontId="19" fillId="3" borderId="1" xfId="69" applyFont="1" applyFill="1" applyBorder="1" applyAlignment="1">
      <alignment vertical="center"/>
    </xf>
    <xf numFmtId="43" fontId="19" fillId="3" borderId="2" xfId="69" applyFont="1" applyFill="1" applyBorder="1" applyAlignment="1">
      <alignment vertical="center"/>
    </xf>
    <xf numFmtId="4" fontId="19" fillId="3" borderId="5" xfId="0" applyNumberFormat="1" applyFont="1" applyFill="1" applyBorder="1" applyAlignment="1">
      <alignment vertical="center"/>
    </xf>
    <xf numFmtId="0" fontId="13" fillId="3" borderId="1" xfId="0" applyNumberFormat="1" applyFont="1" applyFill="1" applyBorder="1" applyAlignment="1">
      <alignment vertical="center"/>
    </xf>
    <xf numFmtId="4" fontId="13" fillId="3" borderId="2" xfId="0" applyNumberFormat="1" applyFont="1" applyFill="1" applyBorder="1" applyAlignment="1">
      <alignment vertical="center"/>
    </xf>
    <xf numFmtId="164" fontId="32" fillId="3" borderId="1" xfId="69" applyNumberFormat="1" applyFont="1" applyFill="1" applyBorder="1" applyAlignment="1">
      <alignment horizontal="center" vertical="center" wrapText="1"/>
    </xf>
    <xf numFmtId="0" fontId="13" fillId="3" borderId="3" xfId="0" applyNumberFormat="1" applyFont="1" applyFill="1" applyBorder="1"/>
    <xf numFmtId="4" fontId="13" fillId="3" borderId="3" xfId="0" applyNumberFormat="1" applyFont="1" applyFill="1" applyBorder="1" applyAlignment="1">
      <alignment horizontal="justify" vertical="center" wrapText="1"/>
    </xf>
    <xf numFmtId="166" fontId="13" fillId="3" borderId="3" xfId="69" applyNumberFormat="1" applyFont="1" applyFill="1" applyBorder="1"/>
    <xf numFmtId="166" fontId="13" fillId="3" borderId="19" xfId="69" applyNumberFormat="1" applyFont="1" applyFill="1" applyBorder="1"/>
    <xf numFmtId="43" fontId="13" fillId="3" borderId="3" xfId="69" applyFont="1" applyFill="1" applyBorder="1"/>
    <xf numFmtId="43" fontId="13" fillId="3" borderId="20" xfId="69" applyFont="1" applyFill="1" applyBorder="1"/>
    <xf numFmtId="166" fontId="13" fillId="3" borderId="18" xfId="69" applyNumberFormat="1" applyFont="1" applyFill="1" applyBorder="1"/>
    <xf numFmtId="0" fontId="13" fillId="3" borderId="33" xfId="0" applyNumberFormat="1" applyFont="1" applyFill="1" applyBorder="1" applyAlignment="1">
      <alignment vertical="center"/>
    </xf>
    <xf numFmtId="4" fontId="13" fillId="3" borderId="34" xfId="0" applyNumberFormat="1" applyFont="1" applyFill="1" applyBorder="1" applyAlignment="1">
      <alignment horizontal="justify" vertical="center" wrapText="1"/>
    </xf>
    <xf numFmtId="4" fontId="13" fillId="3" borderId="35" xfId="0" applyNumberFormat="1" applyFont="1" applyFill="1" applyBorder="1" applyAlignment="1">
      <alignment vertical="center" wrapText="1"/>
    </xf>
    <xf numFmtId="43" fontId="13" fillId="3" borderId="36" xfId="69" applyNumberFormat="1" applyFont="1" applyFill="1" applyBorder="1" applyAlignment="1">
      <alignment vertical="center"/>
    </xf>
    <xf numFmtId="166" fontId="17" fillId="3" borderId="34" xfId="69" applyNumberFormat="1" applyFont="1" applyFill="1" applyBorder="1" applyAlignment="1">
      <alignment horizontal="center" vertical="center" wrapText="1"/>
    </xf>
    <xf numFmtId="166" fontId="13" fillId="3" borderId="34" xfId="69" applyNumberFormat="1" applyFont="1" applyFill="1" applyBorder="1"/>
    <xf numFmtId="166" fontId="13" fillId="3" borderId="37" xfId="69" applyNumberFormat="1" applyFont="1" applyFill="1" applyBorder="1"/>
    <xf numFmtId="43" fontId="13" fillId="3" borderId="34" xfId="69" applyFont="1" applyFill="1" applyBorder="1"/>
    <xf numFmtId="43" fontId="13" fillId="3" borderId="35" xfId="69" applyFont="1" applyFill="1" applyBorder="1"/>
    <xf numFmtId="166" fontId="17" fillId="3" borderId="34" xfId="69" applyNumberFormat="1" applyFont="1" applyFill="1" applyBorder="1" applyAlignment="1">
      <alignment horizontal="right" vertical="center" wrapText="1"/>
    </xf>
    <xf numFmtId="4" fontId="13" fillId="3" borderId="38" xfId="0" applyNumberFormat="1" applyFont="1" applyFill="1" applyBorder="1"/>
    <xf numFmtId="165" fontId="0" fillId="0" borderId="0" xfId="0" applyNumberFormat="1"/>
    <xf numFmtId="9" fontId="0" fillId="3" borderId="0" xfId="0" applyNumberFormat="1" applyFill="1"/>
    <xf numFmtId="171" fontId="0" fillId="3" borderId="0" xfId="0" applyNumberFormat="1" applyFill="1"/>
    <xf numFmtId="171" fontId="39" fillId="3" borderId="0" xfId="0" applyNumberFormat="1" applyFont="1" applyFill="1"/>
    <xf numFmtId="49" fontId="11" fillId="3" borderId="1" xfId="0" applyNumberFormat="1" applyFont="1" applyFill="1" applyBorder="1"/>
    <xf numFmtId="0" fontId="11" fillId="3" borderId="1" xfId="0" applyFont="1" applyFill="1" applyBorder="1" applyAlignment="1">
      <alignment wrapText="1"/>
    </xf>
    <xf numFmtId="0" fontId="15" fillId="3" borderId="1" xfId="0" applyFont="1" applyFill="1" applyBorder="1" applyAlignment="1">
      <alignment horizontal="center"/>
    </xf>
    <xf numFmtId="0" fontId="15" fillId="3" borderId="1" xfId="0" applyFont="1" applyFill="1" applyBorder="1"/>
    <xf numFmtId="43" fontId="11" fillId="3" borderId="1" xfId="69" applyFont="1" applyFill="1" applyBorder="1" applyAlignment="1">
      <alignment vertical="center"/>
    </xf>
    <xf numFmtId="0" fontId="15" fillId="3" borderId="1" xfId="0" applyFont="1" applyFill="1" applyBorder="1" applyAlignment="1">
      <alignment horizontal="justify" vertical="center"/>
    </xf>
    <xf numFmtId="0" fontId="13" fillId="3" borderId="1" xfId="0" applyFont="1" applyFill="1" applyBorder="1" applyAlignment="1">
      <alignment horizontal="justify" vertical="center"/>
    </xf>
    <xf numFmtId="171" fontId="13" fillId="3" borderId="0" xfId="67" applyNumberFormat="1" applyFont="1" applyFill="1"/>
    <xf numFmtId="0" fontId="17" fillId="3" borderId="1" xfId="18" applyFont="1" applyFill="1" applyBorder="1" applyAlignment="1">
      <alignment vertical="center" wrapText="1"/>
    </xf>
    <xf numFmtId="0" fontId="17" fillId="3" borderId="1" xfId="18" applyFont="1" applyFill="1" applyBorder="1" applyAlignment="1">
      <alignment horizontal="justify" vertical="center" wrapText="1"/>
    </xf>
    <xf numFmtId="0" fontId="13" fillId="3" borderId="1" xfId="0" applyFont="1" applyFill="1" applyBorder="1" applyAlignment="1">
      <alignment horizontal="center"/>
    </xf>
    <xf numFmtId="0" fontId="13" fillId="3" borderId="1" xfId="0" applyFont="1" applyFill="1" applyBorder="1" applyAlignment="1">
      <alignment horizontal="center" vertical="center" wrapText="1"/>
    </xf>
    <xf numFmtId="0" fontId="13" fillId="3" borderId="1" xfId="0" applyFont="1" applyFill="1" applyBorder="1"/>
    <xf numFmtId="43" fontId="13" fillId="3" borderId="1" xfId="69" applyFont="1" applyFill="1" applyBorder="1" applyAlignment="1">
      <alignment vertical="center"/>
    </xf>
    <xf numFmtId="43" fontId="17" fillId="3" borderId="1" xfId="69" applyFont="1" applyFill="1" applyBorder="1" applyAlignment="1">
      <alignment horizontal="right" vertical="center" wrapText="1"/>
    </xf>
    <xf numFmtId="167" fontId="17" fillId="3" borderId="1" xfId="0" applyNumberFormat="1" applyFont="1" applyFill="1" applyBorder="1" applyAlignment="1">
      <alignment horizontal="justify" vertical="center" wrapText="1"/>
    </xf>
    <xf numFmtId="17" fontId="13" fillId="3" borderId="1" xfId="0" applyNumberFormat="1" applyFont="1" applyFill="1" applyBorder="1" applyAlignment="1">
      <alignment horizontal="center" vertical="center" wrapText="1"/>
    </xf>
    <xf numFmtId="0" fontId="17" fillId="3" borderId="1" xfId="0" applyFont="1" applyFill="1" applyBorder="1" applyAlignment="1">
      <alignment horizontal="center" vertical="center" wrapText="1"/>
    </xf>
    <xf numFmtId="164" fontId="17" fillId="3" borderId="1" xfId="75" applyNumberFormat="1" applyFont="1" applyFill="1" applyBorder="1" applyAlignment="1">
      <alignment horizontal="center" vertical="center" wrapText="1"/>
    </xf>
    <xf numFmtId="166" fontId="17" fillId="3" borderId="3" xfId="75" applyNumberFormat="1" applyFont="1" applyFill="1" applyBorder="1" applyAlignment="1">
      <alignment horizontal="right" wrapText="1"/>
    </xf>
    <xf numFmtId="0" fontId="29" fillId="3" borderId="3" xfId="0" applyFont="1" applyFill="1" applyBorder="1" applyAlignment="1">
      <alignment horizontal="right"/>
    </xf>
    <xf numFmtId="166" fontId="29" fillId="3" borderId="3" xfId="0" applyNumberFormat="1" applyFont="1" applyFill="1" applyBorder="1" applyAlignment="1">
      <alignment horizontal="right"/>
    </xf>
    <xf numFmtId="0" fontId="17" fillId="3" borderId="3" xfId="0" applyFont="1" applyFill="1" applyBorder="1" applyAlignment="1">
      <alignment horizontal="right"/>
    </xf>
    <xf numFmtId="0" fontId="29" fillId="3" borderId="1" xfId="0" applyFont="1" applyFill="1" applyBorder="1" applyAlignment="1">
      <alignment horizontal="right"/>
    </xf>
    <xf numFmtId="0" fontId="13" fillId="3" borderId="1" xfId="0" applyFont="1" applyFill="1" applyBorder="1" applyAlignment="1">
      <alignment vertical="center" wrapText="1"/>
    </xf>
    <xf numFmtId="164" fontId="17" fillId="3" borderId="2" xfId="75" applyNumberFormat="1" applyFont="1" applyFill="1" applyBorder="1" applyAlignment="1">
      <alignment horizontal="center" vertical="center" wrapText="1"/>
    </xf>
    <xf numFmtId="0" fontId="13" fillId="3" borderId="1" xfId="0" applyFont="1" applyFill="1" applyBorder="1" applyAlignment="1">
      <alignment horizontal="right" wrapText="1"/>
    </xf>
    <xf numFmtId="168" fontId="29" fillId="3" borderId="1" xfId="0" applyNumberFormat="1" applyFont="1" applyFill="1" applyBorder="1" applyAlignment="1">
      <alignment horizontal="right"/>
    </xf>
    <xf numFmtId="166" fontId="29" fillId="3" borderId="1" xfId="0" applyNumberFormat="1" applyFont="1" applyFill="1" applyBorder="1" applyAlignment="1">
      <alignment horizontal="right"/>
    </xf>
    <xf numFmtId="43" fontId="17" fillId="3" borderId="1" xfId="69" applyFont="1" applyFill="1" applyBorder="1" applyAlignment="1">
      <alignment horizontal="right"/>
    </xf>
    <xf numFmtId="43" fontId="29" fillId="3" borderId="1" xfId="69" applyFont="1" applyFill="1" applyBorder="1" applyAlignment="1">
      <alignment horizontal="right"/>
    </xf>
    <xf numFmtId="43" fontId="17" fillId="3" borderId="1" xfId="69" applyFont="1" applyFill="1" applyBorder="1" applyAlignment="1">
      <alignment horizontal="left" vertical="top" wrapText="1"/>
    </xf>
    <xf numFmtId="49" fontId="13" fillId="3" borderId="1" xfId="0" applyNumberFormat="1" applyFont="1" applyFill="1" applyBorder="1"/>
    <xf numFmtId="165" fontId="13" fillId="3" borderId="1" xfId="0" applyNumberFormat="1" applyFont="1" applyFill="1" applyBorder="1" applyAlignment="1">
      <alignment vertical="center"/>
    </xf>
    <xf numFmtId="43" fontId="17" fillId="3" borderId="1" xfId="69" applyFont="1" applyFill="1" applyBorder="1" applyAlignment="1">
      <alignment vertical="center" wrapText="1"/>
    </xf>
    <xf numFmtId="0" fontId="38" fillId="3" borderId="1" xfId="62" applyFont="1" applyFill="1" applyBorder="1" applyAlignment="1">
      <alignment horizontal="justify" vertical="center" wrapText="1"/>
    </xf>
    <xf numFmtId="0" fontId="17" fillId="3" borderId="1" xfId="0" applyNumberFormat="1" applyFont="1" applyFill="1" applyBorder="1" applyAlignment="1">
      <alignment horizontal="center" vertical="top" wrapText="1"/>
    </xf>
    <xf numFmtId="0" fontId="17" fillId="3" borderId="1" xfId="75" applyNumberFormat="1" applyFont="1" applyFill="1" applyBorder="1" applyAlignment="1">
      <alignment horizontal="center" vertical="top" wrapText="1"/>
    </xf>
    <xf numFmtId="166" fontId="17" fillId="3" borderId="3" xfId="75" applyNumberFormat="1" applyFont="1" applyFill="1" applyBorder="1" applyAlignment="1">
      <alignment horizontal="center" vertical="center" wrapText="1"/>
    </xf>
    <xf numFmtId="2" fontId="29" fillId="3" borderId="5" xfId="0" applyNumberFormat="1" applyFont="1" applyFill="1" applyBorder="1" applyAlignment="1">
      <alignment horizontal="right"/>
    </xf>
    <xf numFmtId="2" fontId="29" fillId="3" borderId="1" xfId="0" applyNumberFormat="1" applyFont="1" applyFill="1" applyBorder="1" applyAlignment="1">
      <alignment horizontal="right"/>
    </xf>
    <xf numFmtId="167" fontId="17" fillId="3" borderId="1" xfId="0" applyNumberFormat="1" applyFont="1" applyFill="1" applyBorder="1" applyAlignment="1">
      <alignment horizontal="justify" vertical="center"/>
    </xf>
    <xf numFmtId="0" fontId="29" fillId="3" borderId="1" xfId="0" applyFont="1" applyFill="1" applyBorder="1"/>
    <xf numFmtId="0" fontId="29" fillId="3" borderId="0" xfId="0" applyFont="1" applyFill="1"/>
    <xf numFmtId="0" fontId="17" fillId="3" borderId="2" xfId="75" applyNumberFormat="1" applyFont="1" applyFill="1" applyBorder="1" applyAlignment="1">
      <alignment horizontal="center" vertical="top" wrapText="1"/>
    </xf>
    <xf numFmtId="2" fontId="29" fillId="3" borderId="5" xfId="0" applyNumberFormat="1" applyFont="1" applyFill="1" applyBorder="1" applyAlignment="1">
      <alignment horizontal="right" wrapText="1"/>
    </xf>
    <xf numFmtId="2" fontId="29" fillId="3" borderId="1" xfId="0" applyNumberFormat="1" applyFont="1" applyFill="1" applyBorder="1" applyAlignment="1">
      <alignment horizontal="right" wrapText="1"/>
    </xf>
    <xf numFmtId="0" fontId="13" fillId="3" borderId="1" xfId="0" applyFont="1" applyFill="1" applyBorder="1" applyAlignment="1">
      <alignment horizontal="right" vertical="center" wrapText="1"/>
    </xf>
    <xf numFmtId="43" fontId="17" fillId="3" borderId="1" xfId="69" applyFont="1" applyFill="1" applyBorder="1" applyAlignment="1">
      <alignment horizontal="justify" vertical="center" wrapText="1"/>
    </xf>
    <xf numFmtId="1" fontId="29" fillId="3" borderId="5" xfId="0" applyNumberFormat="1" applyFont="1" applyFill="1" applyBorder="1" applyAlignment="1">
      <alignment horizontal="right" wrapText="1"/>
    </xf>
    <xf numFmtId="1" fontId="29" fillId="3" borderId="1" xfId="0" applyNumberFormat="1" applyFont="1" applyFill="1" applyBorder="1" applyAlignment="1">
      <alignment horizontal="right" wrapText="1"/>
    </xf>
    <xf numFmtId="0" fontId="38" fillId="3" borderId="1" xfId="0" applyFont="1" applyFill="1" applyBorder="1" applyAlignment="1">
      <alignment horizontal="justify" vertical="center" wrapText="1"/>
    </xf>
    <xf numFmtId="0" fontId="13" fillId="3" borderId="0" xfId="0" applyFont="1" applyFill="1" applyAlignment="1">
      <alignment horizontal="justify" vertical="center" wrapText="1"/>
    </xf>
    <xf numFmtId="170" fontId="17" fillId="3" borderId="1" xfId="69" applyNumberFormat="1" applyFont="1" applyFill="1" applyBorder="1" applyAlignment="1">
      <alignment horizontal="justify" vertical="center" wrapText="1"/>
    </xf>
    <xf numFmtId="49" fontId="19" fillId="3" borderId="1" xfId="0" applyNumberFormat="1" applyFont="1" applyFill="1" applyBorder="1"/>
    <xf numFmtId="0" fontId="19" fillId="3" borderId="1" xfId="0" applyFont="1" applyFill="1" applyBorder="1" applyAlignment="1">
      <alignment wrapText="1"/>
    </xf>
    <xf numFmtId="0" fontId="19" fillId="3" borderId="1" xfId="0" applyFont="1" applyFill="1" applyBorder="1"/>
    <xf numFmtId="0" fontId="11" fillId="3" borderId="1" xfId="0" applyFont="1" applyFill="1" applyBorder="1" applyAlignment="1">
      <alignment horizontal="justify" vertical="center"/>
    </xf>
    <xf numFmtId="0" fontId="19" fillId="3" borderId="1" xfId="62" applyFont="1" applyFill="1" applyBorder="1" applyAlignment="1">
      <alignment horizontal="justify" vertical="center"/>
    </xf>
    <xf numFmtId="4" fontId="17" fillId="3" borderId="1" xfId="0" applyNumberFormat="1" applyFont="1" applyFill="1" applyBorder="1" applyAlignment="1">
      <alignment vertical="center" wrapText="1"/>
    </xf>
    <xf numFmtId="4" fontId="17" fillId="3" borderId="1" xfId="0" applyNumberFormat="1" applyFont="1" applyFill="1" applyBorder="1" applyAlignment="1">
      <alignment horizontal="justify" vertical="center" wrapText="1"/>
    </xf>
    <xf numFmtId="49" fontId="17" fillId="3" borderId="1" xfId="0" applyNumberFormat="1" applyFont="1" applyFill="1" applyBorder="1" applyAlignment="1">
      <alignment horizontal="justify" vertical="center" wrapText="1"/>
    </xf>
    <xf numFmtId="0" fontId="13" fillId="3" borderId="1" xfId="62" applyFont="1" applyFill="1" applyBorder="1" applyAlignment="1">
      <alignment horizontal="justify" vertical="center" wrapText="1"/>
    </xf>
    <xf numFmtId="0" fontId="38" fillId="3" borderId="1" xfId="0" applyFont="1" applyFill="1" applyBorder="1" applyAlignment="1">
      <alignment horizontal="justify" vertical="center"/>
    </xf>
    <xf numFmtId="0" fontId="17" fillId="3" borderId="3" xfId="0" applyFont="1" applyFill="1" applyBorder="1" applyAlignment="1">
      <alignment horizontal="justify" vertical="center"/>
    </xf>
    <xf numFmtId="43" fontId="17" fillId="3" borderId="2" xfId="69" applyFont="1" applyFill="1" applyBorder="1" applyAlignment="1">
      <alignment vertical="center" wrapText="1"/>
    </xf>
    <xf numFmtId="166" fontId="20" fillId="3" borderId="1" xfId="75" applyNumberFormat="1" applyFont="1" applyFill="1" applyBorder="1" applyAlignment="1">
      <alignment horizontal="right" wrapText="1"/>
    </xf>
    <xf numFmtId="43" fontId="29" fillId="3" borderId="1" xfId="69" applyFont="1" applyFill="1" applyBorder="1" applyAlignment="1">
      <alignment vertical="center"/>
    </xf>
    <xf numFmtId="43" fontId="17" fillId="3" borderId="1" xfId="69" applyFont="1" applyFill="1" applyBorder="1" applyAlignment="1">
      <alignment horizontal="center" vertical="center"/>
    </xf>
    <xf numFmtId="43" fontId="13" fillId="3" borderId="1" xfId="69" applyFont="1" applyFill="1" applyBorder="1" applyAlignment="1">
      <alignment horizontal="center" vertical="center" wrapText="1"/>
    </xf>
    <xf numFmtId="4" fontId="13" fillId="3" borderId="1" xfId="0" applyNumberFormat="1" applyFont="1" applyFill="1" applyBorder="1" applyAlignment="1">
      <alignment horizontal="center" vertical="center" wrapText="1"/>
    </xf>
    <xf numFmtId="4" fontId="17" fillId="3" borderId="1" xfId="0" applyNumberFormat="1" applyFont="1" applyFill="1" applyBorder="1" applyAlignment="1">
      <alignment horizontal="right" vertical="center" wrapText="1"/>
    </xf>
    <xf numFmtId="0" fontId="17" fillId="3" borderId="1" xfId="0" applyFont="1" applyFill="1" applyBorder="1" applyAlignment="1">
      <alignment horizontal="justify" vertical="center"/>
    </xf>
    <xf numFmtId="43" fontId="17" fillId="3" borderId="1" xfId="69" applyFont="1" applyFill="1" applyBorder="1" applyAlignment="1">
      <alignment horizontal="justify" vertical="center"/>
    </xf>
    <xf numFmtId="0" fontId="34" fillId="3" borderId="13" xfId="0" applyFont="1" applyFill="1" applyBorder="1" applyAlignment="1">
      <alignment horizontal="center" vertical="center" wrapText="1"/>
    </xf>
    <xf numFmtId="0" fontId="13" fillId="3" borderId="0" xfId="0" applyFont="1" applyFill="1" applyAlignment="1">
      <alignment horizontal="center" vertical="center"/>
    </xf>
    <xf numFmtId="49" fontId="19" fillId="3" borderId="1" xfId="0" applyNumberFormat="1" applyFont="1" applyFill="1" applyBorder="1" applyAlignment="1">
      <alignment vertical="center"/>
    </xf>
    <xf numFmtId="43" fontId="25" fillId="3" borderId="1" xfId="0" applyNumberFormat="1" applyFont="1" applyFill="1" applyBorder="1"/>
    <xf numFmtId="0" fontId="13" fillId="3" borderId="1" xfId="62" applyFont="1" applyFill="1" applyBorder="1" applyAlignment="1">
      <alignment horizontal="justify" vertical="center"/>
    </xf>
    <xf numFmtId="0" fontId="13" fillId="3" borderId="1" xfId="0" applyFont="1" applyFill="1" applyBorder="1" applyAlignment="1">
      <alignment horizontal="center" vertical="top" wrapText="1"/>
    </xf>
    <xf numFmtId="0" fontId="38" fillId="3" borderId="1" xfId="0" applyFont="1" applyFill="1" applyBorder="1" applyAlignment="1">
      <alignment vertical="top" wrapText="1"/>
    </xf>
    <xf numFmtId="0" fontId="38" fillId="3" borderId="1" xfId="0" applyFont="1" applyFill="1" applyBorder="1" applyAlignment="1">
      <alignment wrapText="1"/>
    </xf>
    <xf numFmtId="0" fontId="38" fillId="3" borderId="1" xfId="0" applyFont="1" applyFill="1" applyBorder="1" applyAlignment="1">
      <alignment vertical="center" wrapText="1"/>
    </xf>
    <xf numFmtId="4" fontId="17" fillId="3" borderId="1" xfId="18" applyNumberFormat="1" applyFont="1" applyFill="1" applyBorder="1" applyAlignment="1">
      <alignment vertical="center" wrapText="1"/>
    </xf>
    <xf numFmtId="4" fontId="17" fillId="3" borderId="1" xfId="18" applyNumberFormat="1" applyFont="1" applyFill="1" applyBorder="1" applyAlignment="1">
      <alignment horizontal="justify" vertical="center" wrapText="1"/>
    </xf>
    <xf numFmtId="0" fontId="17" fillId="3" borderId="1" xfId="0" applyFont="1" applyFill="1" applyBorder="1"/>
    <xf numFmtId="4" fontId="17" fillId="3" borderId="1" xfId="75" applyNumberFormat="1" applyFont="1" applyFill="1" applyBorder="1" applyAlignment="1">
      <alignment horizontal="center" vertical="center" wrapText="1"/>
    </xf>
    <xf numFmtId="171" fontId="17" fillId="3" borderId="0" xfId="67" applyNumberFormat="1" applyFont="1" applyFill="1"/>
    <xf numFmtId="0" fontId="40" fillId="3" borderId="0" xfId="0" applyFont="1" applyFill="1"/>
    <xf numFmtId="0" fontId="17" fillId="3" borderId="1" xfId="0" applyFont="1" applyFill="1" applyBorder="1" applyAlignment="1">
      <alignment horizontal="center" vertical="top" wrapText="1"/>
    </xf>
    <xf numFmtId="0" fontId="13" fillId="0" borderId="6" xfId="0" applyFont="1" applyFill="1" applyBorder="1" applyAlignment="1">
      <alignment horizontal="center" vertical="top" wrapText="1"/>
    </xf>
    <xf numFmtId="14" fontId="17" fillId="3" borderId="1" xfId="75" applyNumberFormat="1" applyFont="1" applyFill="1" applyBorder="1" applyAlignment="1">
      <alignment horizontal="center" vertical="top" wrapText="1"/>
    </xf>
    <xf numFmtId="14" fontId="17" fillId="3" borderId="2" xfId="75" applyNumberFormat="1" applyFont="1" applyFill="1" applyBorder="1" applyAlignment="1">
      <alignment horizontal="center" vertical="top" wrapText="1"/>
    </xf>
    <xf numFmtId="0" fontId="17" fillId="3" borderId="1" xfId="0" applyFont="1" applyFill="1" applyBorder="1" applyAlignment="1">
      <alignment wrapText="1"/>
    </xf>
    <xf numFmtId="2" fontId="29" fillId="3" borderId="5" xfId="0" applyNumberFormat="1" applyFont="1" applyFill="1" applyBorder="1" applyAlignment="1"/>
    <xf numFmtId="2" fontId="29" fillId="3" borderId="1" xfId="0" applyNumberFormat="1" applyFont="1" applyFill="1" applyBorder="1" applyAlignment="1"/>
    <xf numFmtId="0" fontId="17" fillId="3" borderId="11" xfId="0" applyFont="1" applyFill="1" applyBorder="1" applyAlignment="1">
      <alignment horizontal="right" vertical="top" wrapText="1"/>
    </xf>
    <xf numFmtId="4" fontId="17" fillId="3" borderId="1" xfId="0" applyNumberFormat="1" applyFont="1" applyFill="1" applyBorder="1" applyAlignment="1">
      <alignment horizontal="right" vertical="top" wrapText="1"/>
    </xf>
    <xf numFmtId="0" fontId="17" fillId="3" borderId="12" xfId="0" applyFont="1" applyFill="1" applyBorder="1" applyAlignment="1">
      <alignment horizontal="right" vertical="top" wrapText="1"/>
    </xf>
    <xf numFmtId="43" fontId="17" fillId="3" borderId="1" xfId="69" applyFont="1" applyFill="1" applyBorder="1" applyAlignment="1">
      <alignment horizontal="right" vertical="center"/>
    </xf>
    <xf numFmtId="0" fontId="25" fillId="3" borderId="1" xfId="0" applyFont="1" applyFill="1" applyBorder="1" applyAlignment="1">
      <alignment horizontal="left"/>
    </xf>
    <xf numFmtId="4" fontId="28" fillId="3" borderId="1" xfId="18" applyNumberFormat="1" applyFont="1" applyFill="1" applyBorder="1" applyAlignment="1">
      <alignment horizontal="left" vertical="center" wrapText="1"/>
    </xf>
    <xf numFmtId="0" fontId="8" fillId="3" borderId="1" xfId="0" applyFont="1" applyFill="1" applyBorder="1" applyAlignment="1">
      <alignment horizontal="center" wrapText="1"/>
    </xf>
    <xf numFmtId="0" fontId="25" fillId="3" borderId="1" xfId="0" applyFont="1" applyFill="1" applyBorder="1" applyAlignment="1">
      <alignment horizontal="center"/>
    </xf>
    <xf numFmtId="4" fontId="28" fillId="3" borderId="1" xfId="0" applyNumberFormat="1" applyFont="1" applyFill="1" applyBorder="1" applyAlignment="1">
      <alignment horizontal="center" vertical="center" wrapText="1"/>
    </xf>
    <xf numFmtId="0" fontId="25" fillId="3" borderId="1" xfId="0" applyFont="1" applyFill="1" applyBorder="1" applyAlignment="1">
      <alignment horizontal="justify" vertical="center"/>
    </xf>
    <xf numFmtId="0" fontId="19" fillId="3" borderId="1" xfId="0" applyFont="1" applyFill="1" applyBorder="1" applyAlignment="1">
      <alignment horizontal="justify" vertical="center"/>
    </xf>
    <xf numFmtId="0" fontId="8" fillId="3" borderId="1" xfId="0" applyFont="1" applyFill="1" applyBorder="1"/>
    <xf numFmtId="0" fontId="22" fillId="3" borderId="1" xfId="0" applyFont="1" applyFill="1" applyBorder="1" applyAlignment="1">
      <alignment vertical="center" wrapText="1"/>
    </xf>
    <xf numFmtId="0" fontId="13" fillId="3" borderId="1" xfId="0" applyFont="1" applyFill="1" applyBorder="1" applyAlignment="1">
      <alignment wrapText="1"/>
    </xf>
    <xf numFmtId="0" fontId="22" fillId="3" borderId="1" xfId="0" applyFont="1" applyFill="1" applyBorder="1" applyAlignment="1">
      <alignment wrapText="1"/>
    </xf>
    <xf numFmtId="0" fontId="22" fillId="3" borderId="1" xfId="0" applyFont="1" applyFill="1" applyBorder="1" applyAlignment="1">
      <alignment horizontal="justify" vertical="center" wrapText="1"/>
    </xf>
    <xf numFmtId="0" fontId="22" fillId="3" borderId="1" xfId="0" applyFont="1" applyFill="1" applyBorder="1"/>
    <xf numFmtId="167" fontId="17" fillId="3" borderId="1" xfId="0" applyNumberFormat="1" applyFont="1" applyFill="1" applyBorder="1" applyAlignment="1">
      <alignment horizontal="center" wrapText="1"/>
    </xf>
    <xf numFmtId="4" fontId="20" fillId="3" borderId="1" xfId="18" applyNumberFormat="1" applyFont="1" applyFill="1" applyBorder="1" applyAlignment="1">
      <alignment vertical="center" wrapText="1"/>
    </xf>
    <xf numFmtId="4" fontId="20" fillId="3" borderId="1" xfId="18" applyNumberFormat="1" applyFont="1" applyFill="1" applyBorder="1" applyAlignment="1">
      <alignment horizontal="justify" vertical="center" wrapText="1"/>
    </xf>
    <xf numFmtId="4" fontId="20" fillId="3" borderId="1" xfId="75" applyNumberFormat="1" applyFont="1" applyFill="1" applyBorder="1" applyAlignment="1">
      <alignment horizontal="center" vertical="center" wrapText="1"/>
    </xf>
    <xf numFmtId="0" fontId="13" fillId="3" borderId="1" xfId="0" applyFont="1" applyFill="1" applyBorder="1" applyAlignment="1">
      <alignment vertical="top" wrapText="1"/>
    </xf>
    <xf numFmtId="0" fontId="22" fillId="3" borderId="1" xfId="0" applyFont="1" applyFill="1" applyBorder="1" applyAlignment="1">
      <alignment horizontal="justify" vertical="center"/>
    </xf>
    <xf numFmtId="0" fontId="17" fillId="3" borderId="2" xfId="0" applyFont="1" applyFill="1" applyBorder="1" applyAlignment="1">
      <alignment horizontal="justify" vertical="center"/>
    </xf>
    <xf numFmtId="0" fontId="13" fillId="3" borderId="1" xfId="0" applyFont="1" applyFill="1" applyBorder="1" applyAlignment="1">
      <alignment horizontal="center" vertical="center"/>
    </xf>
    <xf numFmtId="0" fontId="13" fillId="3" borderId="6" xfId="0" applyFont="1" applyFill="1" applyBorder="1" applyAlignment="1">
      <alignment horizontal="center" vertical="center" wrapText="1"/>
    </xf>
    <xf numFmtId="0" fontId="13" fillId="3" borderId="1" xfId="0" applyFont="1" applyFill="1" applyBorder="1" applyAlignment="1">
      <alignment horizontal="left"/>
    </xf>
    <xf numFmtId="0" fontId="19" fillId="3" borderId="1" xfId="0" applyFont="1" applyFill="1" applyBorder="1" applyAlignment="1">
      <alignment vertical="center" wrapText="1"/>
    </xf>
    <xf numFmtId="4" fontId="19" fillId="3" borderId="1" xfId="0" applyNumberFormat="1" applyFont="1" applyFill="1" applyBorder="1" applyAlignment="1">
      <alignment horizontal="center" vertical="center"/>
    </xf>
    <xf numFmtId="0" fontId="13" fillId="3" borderId="1" xfId="0" applyFont="1" applyFill="1" applyBorder="1" applyAlignment="1"/>
    <xf numFmtId="43" fontId="17" fillId="0" borderId="1" xfId="69" applyFont="1" applyFill="1" applyBorder="1" applyAlignment="1">
      <alignment horizontal="right" vertical="center"/>
    </xf>
    <xf numFmtId="4" fontId="19" fillId="3" borderId="1" xfId="0" applyNumberFormat="1" applyFont="1" applyFill="1" applyBorder="1" applyAlignment="1">
      <alignment vertical="center"/>
    </xf>
    <xf numFmtId="10" fontId="17" fillId="3" borderId="1" xfId="69" applyNumberFormat="1" applyFont="1" applyFill="1" applyBorder="1" applyAlignment="1">
      <alignment horizontal="center" vertical="center"/>
    </xf>
    <xf numFmtId="172" fontId="17" fillId="3" borderId="1" xfId="75" applyNumberFormat="1" applyFont="1" applyFill="1" applyBorder="1" applyAlignment="1">
      <alignment horizontal="center" vertical="center" wrapText="1"/>
    </xf>
    <xf numFmtId="0" fontId="17" fillId="0" borderId="1" xfId="0" applyFont="1" applyFill="1" applyBorder="1" applyAlignment="1">
      <alignment horizontal="justify" vertical="center" wrapText="1"/>
    </xf>
    <xf numFmtId="167" fontId="17" fillId="0" borderId="1" xfId="0" applyNumberFormat="1" applyFont="1" applyFill="1" applyBorder="1" applyAlignment="1">
      <alignment horizontal="center" vertical="center" wrapText="1"/>
    </xf>
    <xf numFmtId="0" fontId="13" fillId="3" borderId="5" xfId="0" applyFont="1" applyFill="1" applyBorder="1"/>
    <xf numFmtId="4" fontId="17" fillId="3" borderId="1" xfId="0" applyNumberFormat="1" applyFont="1" applyFill="1" applyBorder="1" applyAlignment="1">
      <alignment horizontal="center" vertical="top" wrapText="1"/>
    </xf>
    <xf numFmtId="167" fontId="17" fillId="3" borderId="1" xfId="0" applyNumberFormat="1" applyFont="1" applyFill="1" applyBorder="1" applyAlignment="1">
      <alignment horizontal="center" vertical="center" wrapText="1"/>
    </xf>
    <xf numFmtId="0" fontId="8" fillId="3" borderId="1" xfId="0" applyFont="1" applyFill="1" applyBorder="1" applyAlignment="1">
      <alignment horizontal="justify" vertical="center" wrapText="1"/>
    </xf>
    <xf numFmtId="4" fontId="17" fillId="3" borderId="33" xfId="2" applyNumberFormat="1" applyFont="1" applyFill="1" applyBorder="1" applyAlignment="1">
      <alignment horizontal="left" vertical="center" wrapText="1"/>
    </xf>
    <xf numFmtId="0" fontId="17" fillId="3" borderId="34" xfId="0" applyFont="1" applyFill="1" applyBorder="1" applyAlignment="1">
      <alignment horizontal="left" vertical="center" wrapText="1"/>
    </xf>
    <xf numFmtId="166" fontId="17" fillId="3" borderId="33" xfId="69" applyNumberFormat="1" applyFont="1" applyFill="1" applyBorder="1" applyAlignment="1">
      <alignment vertical="center"/>
    </xf>
    <xf numFmtId="166" fontId="17" fillId="3" borderId="33" xfId="69" applyNumberFormat="1" applyFont="1" applyFill="1" applyBorder="1" applyAlignment="1">
      <alignment horizontal="center" vertical="center" wrapText="1"/>
    </xf>
    <xf numFmtId="166" fontId="17" fillId="3" borderId="34" xfId="69" applyNumberFormat="1" applyFont="1" applyFill="1" applyBorder="1" applyAlignment="1">
      <alignment vertical="center"/>
    </xf>
    <xf numFmtId="166" fontId="17" fillId="3" borderId="37" xfId="69" applyNumberFormat="1" applyFont="1" applyFill="1" applyBorder="1" applyAlignment="1">
      <alignment vertical="center"/>
    </xf>
    <xf numFmtId="4" fontId="17" fillId="3" borderId="37" xfId="0" applyNumberFormat="1" applyFont="1" applyFill="1" applyBorder="1" applyAlignment="1">
      <alignment vertical="center"/>
    </xf>
    <xf numFmtId="4" fontId="17" fillId="3" borderId="38" xfId="0" applyNumberFormat="1" applyFont="1" applyFill="1" applyBorder="1" applyAlignment="1">
      <alignment vertical="center"/>
    </xf>
    <xf numFmtId="173" fontId="20" fillId="3" borderId="27" xfId="69" applyNumberFormat="1" applyFont="1" applyFill="1" applyBorder="1" applyAlignment="1">
      <alignment vertical="center"/>
    </xf>
    <xf numFmtId="43" fontId="13" fillId="3" borderId="18" xfId="69" applyNumberFormat="1" applyFont="1" applyFill="1" applyBorder="1" applyAlignment="1">
      <alignment vertical="center"/>
    </xf>
    <xf numFmtId="164" fontId="17" fillId="3" borderId="1" xfId="70" applyNumberFormat="1" applyFont="1" applyFill="1" applyBorder="1" applyAlignment="1">
      <alignment horizontal="center" vertical="center" wrapText="1"/>
    </xf>
    <xf numFmtId="164" fontId="20" fillId="3" borderId="1" xfId="69" applyNumberFormat="1" applyFont="1" applyFill="1" applyBorder="1" applyAlignment="1">
      <alignment horizontal="center" vertical="center" wrapText="1"/>
    </xf>
    <xf numFmtId="164" fontId="20" fillId="3" borderId="5" xfId="69" applyNumberFormat="1" applyFont="1" applyFill="1" applyBorder="1" applyAlignment="1">
      <alignment horizontal="center" vertical="center" wrapText="1"/>
    </xf>
    <xf numFmtId="164" fontId="17" fillId="3" borderId="3" xfId="69" applyNumberFormat="1" applyFont="1" applyFill="1" applyBorder="1" applyAlignment="1">
      <alignment horizontal="right" vertical="center" wrapText="1"/>
    </xf>
    <xf numFmtId="0" fontId="19" fillId="0" borderId="1" xfId="0" applyFont="1" applyFill="1" applyBorder="1" applyAlignment="1">
      <alignment horizontal="center" vertical="center" wrapText="1"/>
    </xf>
    <xf numFmtId="164" fontId="19" fillId="3" borderId="1" xfId="69" applyNumberFormat="1" applyFont="1" applyFill="1" applyBorder="1" applyAlignment="1">
      <alignment horizontal="center" vertical="center" wrapText="1"/>
    </xf>
    <xf numFmtId="164" fontId="20" fillId="3" borderId="14" xfId="69" applyNumberFormat="1" applyFont="1" applyFill="1" applyBorder="1" applyAlignment="1">
      <alignment horizontal="center"/>
    </xf>
    <xf numFmtId="43" fontId="20" fillId="3" borderId="6" xfId="70" applyNumberFormat="1" applyFont="1" applyFill="1" applyBorder="1" applyAlignment="1">
      <alignment horizontal="center" vertical="center" wrapText="1"/>
    </xf>
    <xf numFmtId="164" fontId="20" fillId="3" borderId="6" xfId="70" applyNumberFormat="1" applyFont="1" applyFill="1" applyBorder="1" applyAlignment="1">
      <alignment horizontal="center" vertical="center" wrapText="1"/>
    </xf>
    <xf numFmtId="43" fontId="17" fillId="3" borderId="1" xfId="70" applyNumberFormat="1" applyFont="1" applyFill="1" applyBorder="1" applyAlignment="1">
      <alignment horizontal="center" vertical="center" wrapText="1"/>
    </xf>
    <xf numFmtId="164" fontId="20" fillId="3" borderId="24" xfId="70" applyNumberFormat="1" applyFont="1" applyFill="1" applyBorder="1" applyAlignment="1">
      <alignment horizontal="center" vertical="center" wrapText="1"/>
    </xf>
    <xf numFmtId="164" fontId="20" fillId="3" borderId="1" xfId="70" applyNumberFormat="1" applyFont="1" applyFill="1" applyBorder="1" applyAlignment="1">
      <alignment horizontal="center" vertical="center" wrapText="1"/>
    </xf>
    <xf numFmtId="164" fontId="19" fillId="3" borderId="1" xfId="0" applyNumberFormat="1" applyFont="1" applyFill="1" applyBorder="1"/>
    <xf numFmtId="164" fontId="19" fillId="3" borderId="17" xfId="0" applyNumberFormat="1" applyFont="1" applyFill="1" applyBorder="1"/>
    <xf numFmtId="164" fontId="20" fillId="3" borderId="16" xfId="70" applyNumberFormat="1" applyFont="1" applyFill="1" applyBorder="1" applyAlignment="1">
      <alignment horizontal="center" vertical="center" wrapText="1"/>
    </xf>
    <xf numFmtId="164" fontId="19" fillId="3" borderId="2" xfId="0" applyNumberFormat="1" applyFont="1" applyFill="1" applyBorder="1"/>
    <xf numFmtId="166" fontId="13" fillId="3" borderId="36" xfId="69" applyNumberFormat="1" applyFont="1" applyFill="1" applyBorder="1" applyAlignment="1">
      <alignment vertical="center"/>
    </xf>
    <xf numFmtId="0" fontId="17" fillId="0" borderId="3" xfId="0" applyNumberFormat="1" applyFont="1" applyFill="1" applyBorder="1" applyAlignment="1">
      <alignment vertical="center"/>
    </xf>
    <xf numFmtId="0" fontId="13" fillId="3" borderId="2" xfId="0" applyFont="1" applyFill="1" applyBorder="1" applyAlignment="1">
      <alignment horizontal="justify" vertical="center" wrapText="1"/>
    </xf>
    <xf numFmtId="171" fontId="13" fillId="3" borderId="1" xfId="67" applyNumberFormat="1" applyFont="1" applyFill="1" applyBorder="1" applyAlignment="1">
      <alignment vertical="center" wrapText="1"/>
    </xf>
    <xf numFmtId="4" fontId="17" fillId="3" borderId="5" xfId="0" applyNumberFormat="1" applyFont="1" applyFill="1" applyBorder="1" applyAlignment="1">
      <alignment horizontal="justify" vertical="center" wrapText="1"/>
    </xf>
    <xf numFmtId="4" fontId="17" fillId="3" borderId="2" xfId="0" applyNumberFormat="1" applyFont="1" applyFill="1" applyBorder="1" applyAlignment="1">
      <alignment horizontal="justify" vertical="center" wrapText="1"/>
    </xf>
    <xf numFmtId="0" fontId="17" fillId="3" borderId="1" xfId="66" applyFont="1" applyFill="1" applyBorder="1" applyAlignment="1">
      <alignment horizontal="justify" vertical="center" wrapText="1"/>
    </xf>
    <xf numFmtId="0" fontId="17" fillId="3" borderId="1" xfId="0" applyFont="1" applyFill="1" applyBorder="1" applyAlignment="1">
      <alignment horizontal="right" vertical="center" wrapText="1"/>
    </xf>
    <xf numFmtId="171" fontId="17" fillId="3" borderId="1" xfId="67" applyNumberFormat="1" applyFont="1" applyFill="1" applyBorder="1" applyAlignment="1">
      <alignment vertical="center" wrapText="1"/>
    </xf>
    <xf numFmtId="0" fontId="40" fillId="3" borderId="0" xfId="0" applyFont="1" applyFill="1" applyAlignment="1">
      <alignment vertical="center"/>
    </xf>
    <xf numFmtId="0" fontId="17" fillId="3" borderId="1" xfId="62" applyFont="1" applyFill="1" applyBorder="1" applyAlignment="1">
      <alignment horizontal="justify" vertical="center" wrapText="1"/>
    </xf>
    <xf numFmtId="49" fontId="17" fillId="3" borderId="1" xfId="0" applyNumberFormat="1" applyFont="1" applyFill="1" applyBorder="1" applyAlignment="1">
      <alignment horizontal="center" vertical="center" wrapText="1"/>
    </xf>
    <xf numFmtId="0" fontId="17" fillId="3" borderId="1" xfId="62" applyFont="1" applyFill="1" applyBorder="1" applyAlignment="1">
      <alignment horizontal="justify" vertical="center"/>
    </xf>
    <xf numFmtId="4" fontId="17" fillId="3" borderId="1" xfId="0" applyNumberFormat="1" applyFont="1" applyFill="1" applyBorder="1" applyAlignment="1">
      <alignment horizontal="center" wrapText="1"/>
    </xf>
    <xf numFmtId="43" fontId="17" fillId="3" borderId="4" xfId="69" applyFont="1" applyFill="1" applyBorder="1" applyAlignment="1">
      <alignment horizontal="right" vertical="center" wrapText="1"/>
    </xf>
    <xf numFmtId="170" fontId="17" fillId="3" borderId="2" xfId="69" applyNumberFormat="1" applyFont="1" applyFill="1" applyBorder="1" applyAlignment="1">
      <alignment horizontal="justify" vertical="center" wrapText="1"/>
    </xf>
    <xf numFmtId="3" fontId="17" fillId="3" borderId="1" xfId="0" applyNumberFormat="1" applyFont="1" applyFill="1" applyBorder="1" applyAlignment="1">
      <alignment horizontal="center" vertical="center" wrapText="1"/>
    </xf>
    <xf numFmtId="4" fontId="13" fillId="3" borderId="1" xfId="0" applyNumberFormat="1" applyFont="1" applyFill="1" applyBorder="1" applyAlignment="1">
      <alignment wrapText="1"/>
    </xf>
    <xf numFmtId="0" fontId="17" fillId="0" borderId="3" xfId="0" applyFont="1" applyFill="1" applyBorder="1" applyAlignment="1">
      <alignment horizontal="center" vertical="center" wrapText="1"/>
    </xf>
    <xf numFmtId="4" fontId="17" fillId="0" borderId="5" xfId="0" applyNumberFormat="1" applyFont="1" applyFill="1" applyBorder="1" applyAlignment="1">
      <alignment horizontal="justify" vertical="center" wrapText="1"/>
    </xf>
    <xf numFmtId="43" fontId="17" fillId="3" borderId="6" xfId="69" applyFont="1" applyFill="1" applyBorder="1" applyAlignment="1">
      <alignment horizontal="center" vertical="center"/>
    </xf>
    <xf numFmtId="43" fontId="29" fillId="3" borderId="6" xfId="69" applyFont="1" applyFill="1" applyBorder="1" applyAlignment="1">
      <alignment vertical="center"/>
    </xf>
    <xf numFmtId="43" fontId="29" fillId="3" borderId="6" xfId="69" applyFont="1" applyFill="1" applyBorder="1" applyAlignment="1">
      <alignment horizontal="center" vertical="center"/>
    </xf>
    <xf numFmtId="43" fontId="17" fillId="3" borderId="1" xfId="69" applyFont="1" applyFill="1" applyBorder="1" applyAlignment="1">
      <alignment vertical="center"/>
    </xf>
    <xf numFmtId="0" fontId="17" fillId="3" borderId="1" xfId="0" applyFont="1" applyFill="1" applyBorder="1" applyAlignment="1">
      <alignment horizontal="justify" vertical="top" wrapText="1"/>
    </xf>
    <xf numFmtId="0" fontId="38" fillId="3" borderId="3" xfId="0" applyFont="1" applyFill="1" applyBorder="1" applyAlignment="1">
      <alignment vertical="top" wrapText="1"/>
    </xf>
    <xf numFmtId="43" fontId="0" fillId="0" borderId="0" xfId="0" applyNumberFormat="1"/>
    <xf numFmtId="4" fontId="34" fillId="3" borderId="1" xfId="0" applyNumberFormat="1" applyFont="1" applyFill="1" applyBorder="1" applyAlignment="1">
      <alignment horizontal="center" vertical="center" wrapText="1"/>
    </xf>
    <xf numFmtId="171" fontId="17" fillId="2" borderId="0" xfId="67" applyNumberFormat="1" applyFont="1" applyFill="1"/>
    <xf numFmtId="0" fontId="40" fillId="2" borderId="0" xfId="0" applyFont="1" applyFill="1"/>
    <xf numFmtId="43" fontId="42" fillId="2" borderId="1" xfId="0" applyNumberFormat="1" applyFont="1" applyFill="1" applyBorder="1" applyAlignment="1">
      <alignment horizontal="center"/>
    </xf>
    <xf numFmtId="0" fontId="7" fillId="0" borderId="0" xfId="0" applyFont="1" applyAlignment="1">
      <alignment vertical="center"/>
    </xf>
    <xf numFmtId="0" fontId="9" fillId="0" borderId="0" xfId="0" applyFont="1" applyFill="1" applyAlignment="1">
      <alignment vertical="center"/>
    </xf>
    <xf numFmtId="0" fontId="7" fillId="0" borderId="0" xfId="0" applyFont="1" applyAlignment="1">
      <alignment horizontal="justify" vertical="center" wrapText="1"/>
    </xf>
    <xf numFmtId="0" fontId="8" fillId="0" borderId="1" xfId="0" applyFont="1" applyBorder="1" applyAlignment="1">
      <alignment horizontal="center" vertical="center" wrapText="1"/>
    </xf>
    <xf numFmtId="0" fontId="7" fillId="0" borderId="1" xfId="0" applyFont="1" applyBorder="1" applyAlignment="1">
      <alignment vertical="center"/>
    </xf>
    <xf numFmtId="0" fontId="8" fillId="0" borderId="1" xfId="0" applyFont="1" applyBorder="1" applyAlignment="1">
      <alignment vertical="center" wrapText="1"/>
    </xf>
    <xf numFmtId="14" fontId="7" fillId="0" borderId="1" xfId="0" applyNumberFormat="1" applyFont="1" applyBorder="1" applyAlignment="1">
      <alignment vertical="center"/>
    </xf>
    <xf numFmtId="4" fontId="17" fillId="4" borderId="6" xfId="2" applyNumberFormat="1" applyFont="1" applyFill="1" applyBorder="1" applyAlignment="1">
      <alignment vertical="center" wrapText="1"/>
    </xf>
    <xf numFmtId="4" fontId="17" fillId="4" borderId="6" xfId="2" applyNumberFormat="1" applyFont="1" applyFill="1" applyBorder="1" applyAlignment="1">
      <alignment horizontal="justify" vertical="center" wrapText="1"/>
    </xf>
    <xf numFmtId="166" fontId="13" fillId="4" borderId="24" xfId="69" applyNumberFormat="1" applyFont="1" applyFill="1" applyBorder="1" applyAlignment="1">
      <alignment vertical="center" wrapText="1"/>
    </xf>
    <xf numFmtId="166" fontId="17" fillId="4" borderId="6" xfId="69" applyNumberFormat="1" applyFont="1" applyFill="1" applyBorder="1" applyAlignment="1">
      <alignment horizontal="center" vertical="center" wrapText="1"/>
    </xf>
    <xf numFmtId="166" fontId="13" fillId="4" borderId="6" xfId="69" applyNumberFormat="1" applyFont="1" applyFill="1" applyBorder="1" applyAlignment="1">
      <alignment vertical="center" wrapText="1"/>
    </xf>
    <xf numFmtId="166" fontId="13" fillId="4" borderId="21" xfId="69" applyNumberFormat="1" applyFont="1" applyFill="1" applyBorder="1" applyAlignment="1">
      <alignment vertical="center" wrapText="1"/>
    </xf>
    <xf numFmtId="166" fontId="13" fillId="4" borderId="30" xfId="69" applyNumberFormat="1" applyFont="1" applyFill="1" applyBorder="1" applyAlignment="1">
      <alignment vertical="center" wrapText="1"/>
    </xf>
    <xf numFmtId="164" fontId="13" fillId="4" borderId="24" xfId="69" applyNumberFormat="1" applyFont="1" applyFill="1" applyBorder="1" applyAlignment="1">
      <alignment vertical="center" wrapText="1"/>
    </xf>
    <xf numFmtId="164" fontId="17" fillId="4" borderId="6" xfId="69" applyNumberFormat="1" applyFont="1" applyFill="1" applyBorder="1" applyAlignment="1">
      <alignment horizontal="right" vertical="center" wrapText="1"/>
    </xf>
    <xf numFmtId="4" fontId="13" fillId="4" borderId="21" xfId="0" applyNumberFormat="1" applyFont="1" applyFill="1" applyBorder="1" applyAlignment="1">
      <alignment vertical="center" wrapText="1"/>
    </xf>
    <xf numFmtId="4" fontId="13" fillId="4" borderId="7" xfId="0" applyNumberFormat="1" applyFont="1" applyFill="1" applyBorder="1" applyAlignment="1">
      <alignment vertical="center" wrapText="1"/>
    </xf>
    <xf numFmtId="9" fontId="10" fillId="4" borderId="0" xfId="67" applyFont="1" applyFill="1"/>
    <xf numFmtId="0" fontId="10" fillId="4" borderId="0" xfId="0" applyFont="1" applyFill="1"/>
    <xf numFmtId="4" fontId="17" fillId="4" borderId="1" xfId="2" applyNumberFormat="1" applyFont="1" applyFill="1" applyBorder="1" applyAlignment="1">
      <alignment vertical="center" wrapText="1"/>
    </xf>
    <xf numFmtId="4" fontId="17" fillId="4" borderId="1" xfId="2" applyNumberFormat="1" applyFont="1" applyFill="1" applyBorder="1" applyAlignment="1">
      <alignment horizontal="justify" vertical="center" wrapText="1"/>
    </xf>
    <xf numFmtId="166" fontId="13" fillId="4" borderId="16" xfId="69" applyNumberFormat="1" applyFont="1" applyFill="1" applyBorder="1" applyAlignment="1">
      <alignment vertical="center" wrapText="1"/>
    </xf>
    <xf numFmtId="166" fontId="17" fillId="4" borderId="1" xfId="69" applyNumberFormat="1" applyFont="1" applyFill="1" applyBorder="1" applyAlignment="1">
      <alignment horizontal="center" vertical="center" wrapText="1"/>
    </xf>
    <xf numFmtId="166" fontId="13" fillId="4" borderId="1" xfId="69" applyNumberFormat="1" applyFont="1" applyFill="1" applyBorder="1" applyAlignment="1">
      <alignment vertical="center" wrapText="1"/>
    </xf>
    <xf numFmtId="166" fontId="13" fillId="4" borderId="17" xfId="69" applyNumberFormat="1" applyFont="1" applyFill="1" applyBorder="1" applyAlignment="1">
      <alignment vertical="center" wrapText="1"/>
    </xf>
    <xf numFmtId="166" fontId="13" fillId="4" borderId="2" xfId="69" applyNumberFormat="1" applyFont="1" applyFill="1" applyBorder="1" applyAlignment="1">
      <alignment vertical="center" wrapText="1"/>
    </xf>
    <xf numFmtId="164" fontId="13" fillId="4" borderId="16" xfId="69" applyNumberFormat="1" applyFont="1" applyFill="1" applyBorder="1" applyAlignment="1">
      <alignment vertical="center" wrapText="1"/>
    </xf>
    <xf numFmtId="164" fontId="17" fillId="4" borderId="1" xfId="69" applyNumberFormat="1" applyFont="1" applyFill="1" applyBorder="1" applyAlignment="1">
      <alignment horizontal="right" vertical="center" wrapText="1"/>
    </xf>
    <xf numFmtId="4" fontId="13" fillId="4" borderId="17" xfId="0" applyNumberFormat="1" applyFont="1" applyFill="1" applyBorder="1" applyAlignment="1">
      <alignment vertical="center" wrapText="1"/>
    </xf>
    <xf numFmtId="4" fontId="13" fillId="4" borderId="5" xfId="0" applyNumberFormat="1" applyFont="1" applyFill="1" applyBorder="1" applyAlignment="1">
      <alignment vertical="center" wrapText="1"/>
    </xf>
    <xf numFmtId="4" fontId="20" fillId="4" borderId="1" xfId="2" applyNumberFormat="1" applyFont="1" applyFill="1" applyBorder="1" applyAlignment="1">
      <alignment vertical="center" wrapText="1"/>
    </xf>
    <xf numFmtId="4" fontId="20" fillId="4" borderId="1" xfId="2" applyNumberFormat="1" applyFont="1" applyFill="1" applyBorder="1" applyAlignment="1">
      <alignment horizontal="justify" vertical="center" wrapText="1"/>
    </xf>
    <xf numFmtId="166" fontId="20" fillId="4" borderId="16" xfId="69" applyNumberFormat="1" applyFont="1" applyFill="1" applyBorder="1" applyAlignment="1">
      <alignment vertical="center" wrapText="1"/>
    </xf>
    <xf numFmtId="166" fontId="20" fillId="4" borderId="1" xfId="69" applyNumberFormat="1" applyFont="1" applyFill="1" applyBorder="1" applyAlignment="1">
      <alignment horizontal="center" vertical="center" wrapText="1"/>
    </xf>
    <xf numFmtId="166" fontId="20" fillId="4" borderId="1" xfId="69" applyNumberFormat="1" applyFont="1" applyFill="1" applyBorder="1" applyAlignment="1">
      <alignment vertical="center" wrapText="1"/>
    </xf>
    <xf numFmtId="166" fontId="20" fillId="4" borderId="17" xfId="69" applyNumberFormat="1" applyFont="1" applyFill="1" applyBorder="1" applyAlignment="1">
      <alignment vertical="center" wrapText="1"/>
    </xf>
    <xf numFmtId="166" fontId="20" fillId="4" borderId="2" xfId="69" applyNumberFormat="1" applyFont="1" applyFill="1" applyBorder="1" applyAlignment="1">
      <alignment vertical="center" wrapText="1"/>
    </xf>
    <xf numFmtId="164" fontId="20" fillId="4" borderId="16" xfId="69" applyNumberFormat="1" applyFont="1" applyFill="1" applyBorder="1" applyAlignment="1">
      <alignment vertical="center" wrapText="1"/>
    </xf>
    <xf numFmtId="164" fontId="20" fillId="4" borderId="1" xfId="69" applyNumberFormat="1" applyFont="1" applyFill="1" applyBorder="1" applyAlignment="1">
      <alignment horizontal="center" vertical="center" wrapText="1"/>
    </xf>
    <xf numFmtId="166" fontId="19" fillId="4" borderId="1" xfId="69" applyNumberFormat="1" applyFont="1" applyFill="1" applyBorder="1" applyAlignment="1">
      <alignment vertical="center" wrapText="1"/>
    </xf>
    <xf numFmtId="4" fontId="19" fillId="4" borderId="17" xfId="0" applyNumberFormat="1" applyFont="1" applyFill="1" applyBorder="1" applyAlignment="1">
      <alignment vertical="center" wrapText="1"/>
    </xf>
    <xf numFmtId="4" fontId="19" fillId="4" borderId="5" xfId="0" applyNumberFormat="1" applyFont="1" applyFill="1" applyBorder="1" applyAlignment="1">
      <alignment vertical="center" wrapText="1"/>
    </xf>
    <xf numFmtId="9" fontId="35" fillId="4" borderId="0" xfId="67" applyFont="1" applyFill="1"/>
    <xf numFmtId="0" fontId="35" fillId="4" borderId="0" xfId="0" applyFont="1" applyFill="1"/>
    <xf numFmtId="166" fontId="13" fillId="4" borderId="16" xfId="69" applyNumberFormat="1" applyFont="1" applyFill="1" applyBorder="1" applyAlignment="1">
      <alignment vertical="center"/>
    </xf>
    <xf numFmtId="166" fontId="13" fillId="4" borderId="1" xfId="69" applyNumberFormat="1" applyFont="1" applyFill="1" applyBorder="1"/>
    <xf numFmtId="166" fontId="13" fillId="4" borderId="17" xfId="69" applyNumberFormat="1" applyFont="1" applyFill="1" applyBorder="1"/>
    <xf numFmtId="166" fontId="13" fillId="4" borderId="2" xfId="69" applyNumberFormat="1" applyFont="1" applyFill="1" applyBorder="1"/>
    <xf numFmtId="164" fontId="13" fillId="4" borderId="16" xfId="69" applyNumberFormat="1" applyFont="1" applyFill="1" applyBorder="1"/>
    <xf numFmtId="4" fontId="13" fillId="4" borderId="17" xfId="0" applyNumberFormat="1" applyFont="1" applyFill="1" applyBorder="1"/>
    <xf numFmtId="4" fontId="13" fillId="4" borderId="5" xfId="0" applyNumberFormat="1" applyFont="1" applyFill="1" applyBorder="1"/>
    <xf numFmtId="4" fontId="13" fillId="4" borderId="0" xfId="0" applyNumberFormat="1" applyFont="1" applyFill="1" applyAlignment="1">
      <alignment horizontal="center" vertical="top" wrapText="1"/>
    </xf>
    <xf numFmtId="4" fontId="13" fillId="4" borderId="1" xfId="0" applyNumberFormat="1" applyFont="1" applyFill="1" applyBorder="1" applyAlignment="1">
      <alignment horizontal="center" vertical="top" wrapText="1"/>
    </xf>
    <xf numFmtId="166" fontId="13" fillId="4" borderId="5" xfId="69" applyNumberFormat="1" applyFont="1" applyFill="1" applyBorder="1" applyAlignment="1">
      <alignment vertical="center"/>
    </xf>
    <xf numFmtId="0" fontId="13" fillId="4" borderId="1" xfId="0" applyFont="1" applyFill="1" applyBorder="1" applyAlignment="1">
      <alignment horizontal="center" vertical="center" wrapText="1"/>
    </xf>
    <xf numFmtId="4" fontId="17" fillId="4" borderId="1" xfId="0" applyNumberFormat="1" applyFont="1" applyFill="1" applyBorder="1" applyAlignment="1">
      <alignment horizontal="right" vertical="center" wrapText="1"/>
    </xf>
    <xf numFmtId="0" fontId="31" fillId="4" borderId="1" xfId="0" applyFont="1" applyFill="1" applyBorder="1" applyAlignment="1">
      <alignment horizontal="justify" vertical="center"/>
    </xf>
    <xf numFmtId="0" fontId="13" fillId="4" borderId="1" xfId="0" applyFont="1" applyFill="1" applyBorder="1"/>
    <xf numFmtId="171" fontId="13" fillId="4" borderId="0" xfId="67" applyNumberFormat="1" applyFont="1" applyFill="1"/>
    <xf numFmtId="0" fontId="0" fillId="4" borderId="0" xfId="0" applyFill="1"/>
    <xf numFmtId="0" fontId="13" fillId="4" borderId="1" xfId="0" applyFont="1" applyFill="1" applyBorder="1" applyAlignment="1">
      <alignment horizontal="justify" vertical="center"/>
    </xf>
    <xf numFmtId="0" fontId="13" fillId="4" borderId="1" xfId="0" applyFont="1" applyFill="1" applyBorder="1" applyAlignment="1">
      <alignment horizontal="justify" vertical="center" wrapText="1"/>
    </xf>
    <xf numFmtId="0" fontId="13" fillId="4" borderId="6" xfId="0" applyFont="1" applyFill="1" applyBorder="1" applyAlignment="1">
      <alignment horizontal="center" vertical="center"/>
    </xf>
    <xf numFmtId="4" fontId="17" fillId="4" borderId="1" xfId="18" applyNumberFormat="1" applyFont="1" applyFill="1" applyBorder="1" applyAlignment="1">
      <alignment vertical="center" wrapText="1"/>
    </xf>
    <xf numFmtId="4" fontId="17" fillId="4" borderId="1" xfId="18" applyNumberFormat="1" applyFont="1" applyFill="1" applyBorder="1" applyAlignment="1">
      <alignment horizontal="justify" vertical="center" wrapText="1"/>
    </xf>
    <xf numFmtId="4" fontId="17" fillId="4" borderId="1" xfId="75" applyNumberFormat="1" applyFont="1" applyFill="1" applyBorder="1" applyAlignment="1">
      <alignment horizontal="center" vertical="center" wrapText="1"/>
    </xf>
    <xf numFmtId="0" fontId="17" fillId="4" borderId="1" xfId="0" applyFont="1" applyFill="1" applyBorder="1" applyAlignment="1">
      <alignment horizontal="justify" vertical="center" wrapText="1"/>
    </xf>
    <xf numFmtId="0" fontId="17" fillId="4" borderId="6" xfId="0" applyFont="1" applyFill="1" applyBorder="1" applyAlignment="1">
      <alignment vertical="center" wrapText="1"/>
    </xf>
    <xf numFmtId="0" fontId="13" fillId="4" borderId="6" xfId="0" applyFont="1" applyFill="1" applyBorder="1" applyAlignment="1"/>
    <xf numFmtId="167" fontId="17" fillId="4" borderId="1" xfId="0" applyNumberFormat="1" applyFont="1" applyFill="1" applyBorder="1" applyAlignment="1">
      <alignment horizontal="justify" vertical="center" wrapText="1"/>
    </xf>
    <xf numFmtId="0" fontId="13" fillId="4" borderId="1" xfId="0" applyFont="1" applyFill="1" applyBorder="1" applyAlignment="1">
      <alignment horizontal="left" vertical="top" wrapText="1"/>
    </xf>
    <xf numFmtId="0" fontId="19" fillId="4" borderId="1" xfId="0" applyFont="1" applyFill="1" applyBorder="1"/>
    <xf numFmtId="172" fontId="17" fillId="4" borderId="1" xfId="75" applyNumberFormat="1" applyFont="1" applyFill="1" applyBorder="1" applyAlignment="1">
      <alignment horizontal="center" vertical="center" wrapText="1"/>
    </xf>
    <xf numFmtId="0" fontId="17" fillId="4" borderId="1" xfId="0" applyFont="1" applyFill="1" applyBorder="1" applyAlignment="1">
      <alignment horizontal="justify" vertical="center"/>
    </xf>
    <xf numFmtId="167" fontId="17" fillId="4" borderId="1" xfId="0" applyNumberFormat="1" applyFont="1" applyFill="1" applyBorder="1" applyAlignment="1">
      <alignment horizontal="justify" vertical="center"/>
    </xf>
    <xf numFmtId="0" fontId="17" fillId="4" borderId="1" xfId="0" applyFont="1" applyFill="1" applyBorder="1" applyAlignment="1">
      <alignment vertical="top" wrapText="1"/>
    </xf>
    <xf numFmtId="0" fontId="13" fillId="4" borderId="1" xfId="0" applyFont="1" applyFill="1" applyBorder="1" applyAlignment="1">
      <alignment vertical="top" wrapText="1"/>
    </xf>
    <xf numFmtId="167" fontId="21" fillId="4" borderId="40" xfId="1" applyNumberFormat="1" applyFont="1" applyFill="1" applyBorder="1" applyAlignment="1">
      <alignment horizontal="justify" vertical="center" wrapText="1"/>
    </xf>
    <xf numFmtId="167" fontId="17" fillId="4" borderId="40" xfId="1" applyNumberFormat="1" applyFont="1" applyFill="1" applyBorder="1" applyAlignment="1">
      <alignment horizontal="justify" vertical="center" wrapText="1"/>
    </xf>
    <xf numFmtId="0" fontId="13" fillId="4" borderId="3" xfId="0" applyFont="1" applyFill="1" applyBorder="1" applyAlignment="1">
      <alignment horizontal="center" vertical="center" wrapText="1"/>
    </xf>
    <xf numFmtId="164" fontId="13" fillId="4" borderId="1" xfId="69" applyNumberFormat="1" applyFont="1" applyFill="1" applyBorder="1" applyAlignment="1">
      <alignment horizontal="right" vertical="center"/>
    </xf>
    <xf numFmtId="166" fontId="17" fillId="4" borderId="16" xfId="69" applyNumberFormat="1" applyFont="1" applyFill="1" applyBorder="1" applyAlignment="1">
      <alignment vertical="center"/>
    </xf>
    <xf numFmtId="166" fontId="13" fillId="4" borderId="1" xfId="69" applyNumberFormat="1" applyFont="1" applyFill="1" applyBorder="1" applyAlignment="1">
      <alignment vertical="center"/>
    </xf>
    <xf numFmtId="166" fontId="13" fillId="4" borderId="17" xfId="69" applyNumberFormat="1" applyFont="1" applyFill="1" applyBorder="1" applyAlignment="1">
      <alignment vertical="center"/>
    </xf>
    <xf numFmtId="166" fontId="13" fillId="4" borderId="2" xfId="69" applyNumberFormat="1" applyFont="1" applyFill="1" applyBorder="1" applyAlignment="1">
      <alignment vertical="center"/>
    </xf>
    <xf numFmtId="164" fontId="13" fillId="4" borderId="16" xfId="69" applyNumberFormat="1" applyFont="1" applyFill="1" applyBorder="1" applyAlignment="1">
      <alignment vertical="center"/>
    </xf>
    <xf numFmtId="4" fontId="13" fillId="4" borderId="17" xfId="0" applyNumberFormat="1" applyFont="1" applyFill="1" applyBorder="1" applyAlignment="1">
      <alignment vertical="center"/>
    </xf>
    <xf numFmtId="4" fontId="10" fillId="4" borderId="5" xfId="0" applyNumberFormat="1" applyFont="1" applyFill="1" applyBorder="1" applyAlignment="1">
      <alignment vertical="center" wrapText="1"/>
    </xf>
    <xf numFmtId="9" fontId="10" fillId="4" borderId="0" xfId="67" applyFont="1" applyFill="1" applyAlignment="1">
      <alignment vertical="center"/>
    </xf>
    <xf numFmtId="164" fontId="17" fillId="4" borderId="16" xfId="69" applyNumberFormat="1" applyFont="1" applyFill="1" applyBorder="1" applyAlignment="1">
      <alignment vertical="center"/>
    </xf>
    <xf numFmtId="164" fontId="17" fillId="4" borderId="1" xfId="69" applyNumberFormat="1" applyFont="1" applyFill="1" applyBorder="1" applyAlignment="1">
      <alignment horizontal="center" vertical="center" wrapText="1"/>
    </xf>
    <xf numFmtId="4" fontId="13" fillId="4" borderId="5" xfId="0" applyNumberFormat="1" applyFont="1" applyFill="1" applyBorder="1" applyAlignment="1">
      <alignment vertical="center"/>
    </xf>
    <xf numFmtId="4" fontId="17" fillId="4" borderId="3" xfId="2" applyNumberFormat="1" applyFont="1" applyFill="1" applyBorder="1" applyAlignment="1">
      <alignment vertical="center" wrapText="1"/>
    </xf>
    <xf numFmtId="4" fontId="17" fillId="4" borderId="3" xfId="2" applyNumberFormat="1" applyFont="1" applyFill="1" applyBorder="1" applyAlignment="1">
      <alignment horizontal="justify" vertical="center" wrapText="1"/>
    </xf>
    <xf numFmtId="166" fontId="13" fillId="4" borderId="18" xfId="69" applyNumberFormat="1" applyFont="1" applyFill="1" applyBorder="1" applyAlignment="1">
      <alignment vertical="center"/>
    </xf>
    <xf numFmtId="166" fontId="17" fillId="4" borderId="3" xfId="69" applyNumberFormat="1" applyFont="1" applyFill="1" applyBorder="1" applyAlignment="1">
      <alignment horizontal="center" vertical="center" wrapText="1"/>
    </xf>
    <xf numFmtId="166" fontId="13" fillId="4" borderId="3" xfId="69" applyNumberFormat="1" applyFont="1" applyFill="1" applyBorder="1" applyAlignment="1">
      <alignment vertical="center"/>
    </xf>
    <xf numFmtId="166" fontId="13" fillId="4" borderId="19" xfId="69" applyNumberFormat="1" applyFont="1" applyFill="1" applyBorder="1" applyAlignment="1">
      <alignment vertical="center"/>
    </xf>
    <xf numFmtId="166" fontId="13" fillId="4" borderId="20" xfId="69" applyNumberFormat="1" applyFont="1" applyFill="1" applyBorder="1" applyAlignment="1">
      <alignment vertical="center"/>
    </xf>
    <xf numFmtId="164" fontId="13" fillId="4" borderId="18" xfId="69" applyNumberFormat="1" applyFont="1" applyFill="1" applyBorder="1" applyAlignment="1">
      <alignment vertical="center"/>
    </xf>
    <xf numFmtId="4" fontId="13" fillId="4" borderId="19" xfId="0" applyNumberFormat="1" applyFont="1" applyFill="1" applyBorder="1" applyAlignment="1">
      <alignment vertical="center"/>
    </xf>
    <xf numFmtId="4" fontId="13" fillId="4" borderId="9" xfId="0" applyNumberFormat="1" applyFont="1" applyFill="1" applyBorder="1" applyAlignment="1">
      <alignment vertical="center"/>
    </xf>
    <xf numFmtId="4" fontId="13" fillId="4" borderId="17" xfId="0" applyNumberFormat="1" applyFont="1" applyFill="1" applyBorder="1" applyAlignment="1">
      <alignment horizontal="center" vertical="top" wrapText="1"/>
    </xf>
    <xf numFmtId="164" fontId="13" fillId="4" borderId="5" xfId="69" applyNumberFormat="1" applyFont="1" applyFill="1" applyBorder="1" applyAlignment="1">
      <alignment vertical="center"/>
    </xf>
    <xf numFmtId="4" fontId="17" fillId="4" borderId="8" xfId="2" applyNumberFormat="1" applyFont="1" applyFill="1" applyBorder="1" applyAlignment="1">
      <alignment horizontal="left" vertical="center" wrapText="1"/>
    </xf>
    <xf numFmtId="0" fontId="17" fillId="4" borderId="4" xfId="0" applyFont="1" applyFill="1" applyBorder="1" applyAlignment="1">
      <alignment horizontal="left" vertical="center" wrapText="1"/>
    </xf>
    <xf numFmtId="4" fontId="17" fillId="4" borderId="19" xfId="0" applyNumberFormat="1" applyFont="1" applyFill="1" applyBorder="1" applyAlignment="1">
      <alignment horizontal="center" vertical="top" wrapText="1"/>
    </xf>
    <xf numFmtId="166" fontId="17" fillId="4" borderId="8" xfId="69" applyNumberFormat="1" applyFont="1" applyFill="1" applyBorder="1" applyAlignment="1">
      <alignment vertical="center"/>
    </xf>
    <xf numFmtId="166" fontId="17" fillId="4" borderId="4" xfId="69" applyNumberFormat="1" applyFont="1" applyFill="1" applyBorder="1" applyAlignment="1">
      <alignment horizontal="center" vertical="center" wrapText="1"/>
    </xf>
    <xf numFmtId="166" fontId="17" fillId="4" borderId="4" xfId="69" applyNumberFormat="1" applyFont="1" applyFill="1" applyBorder="1" applyAlignment="1">
      <alignment vertical="center"/>
    </xf>
    <xf numFmtId="166" fontId="17" fillId="4" borderId="31" xfId="69" applyNumberFormat="1" applyFont="1" applyFill="1" applyBorder="1" applyAlignment="1">
      <alignment vertical="center"/>
    </xf>
    <xf numFmtId="164" fontId="17" fillId="4" borderId="8" xfId="69" applyNumberFormat="1" applyFont="1" applyFill="1" applyBorder="1" applyAlignment="1">
      <alignment vertical="center"/>
    </xf>
    <xf numFmtId="164" fontId="17" fillId="4" borderId="4" xfId="69" applyNumberFormat="1" applyFont="1" applyFill="1" applyBorder="1" applyAlignment="1">
      <alignment horizontal="right" vertical="center" wrapText="1"/>
    </xf>
    <xf numFmtId="4" fontId="17" fillId="4" borderId="31" xfId="0" applyNumberFormat="1" applyFont="1" applyFill="1" applyBorder="1" applyAlignment="1">
      <alignment vertical="center"/>
    </xf>
    <xf numFmtId="4" fontId="17" fillId="4" borderId="0" xfId="0" applyNumberFormat="1" applyFont="1" applyFill="1" applyBorder="1" applyAlignment="1">
      <alignment vertical="center"/>
    </xf>
    <xf numFmtId="9" fontId="36" fillId="4" borderId="0" xfId="67" applyFont="1" applyFill="1" applyAlignment="1">
      <alignment vertical="center"/>
    </xf>
    <xf numFmtId="0" fontId="18" fillId="4" borderId="0" xfId="0" applyFont="1" applyFill="1"/>
    <xf numFmtId="166" fontId="17" fillId="3" borderId="6" xfId="69" applyNumberFormat="1" applyFont="1" applyFill="1" applyBorder="1" applyAlignment="1">
      <alignment horizontal="right" vertical="center" wrapText="1"/>
    </xf>
    <xf numFmtId="166" fontId="17" fillId="3" borderId="33" xfId="69" applyNumberFormat="1" applyFont="1" applyFill="1" applyBorder="1" applyAlignment="1">
      <alignment horizontal="right" vertical="center" wrapText="1"/>
    </xf>
    <xf numFmtId="166" fontId="13" fillId="4" borderId="24" xfId="69" applyNumberFormat="1" applyFont="1" applyFill="1" applyBorder="1" applyAlignment="1">
      <alignment vertical="center"/>
    </xf>
    <xf numFmtId="166" fontId="13" fillId="4" borderId="6" xfId="69" applyNumberFormat="1" applyFont="1" applyFill="1" applyBorder="1"/>
    <xf numFmtId="166" fontId="13" fillId="4" borderId="21" xfId="69" applyNumberFormat="1" applyFont="1" applyFill="1" applyBorder="1"/>
    <xf numFmtId="166" fontId="13" fillId="4" borderId="30" xfId="69" applyNumberFormat="1" applyFont="1" applyFill="1" applyBorder="1"/>
    <xf numFmtId="166" fontId="13" fillId="4" borderId="24" xfId="69" applyNumberFormat="1" applyFont="1" applyFill="1" applyBorder="1"/>
    <xf numFmtId="4" fontId="13" fillId="4" borderId="6" xfId="0" applyNumberFormat="1" applyFont="1" applyFill="1" applyBorder="1"/>
    <xf numFmtId="4" fontId="13" fillId="4" borderId="21" xfId="0" applyNumberFormat="1" applyFont="1" applyFill="1" applyBorder="1"/>
    <xf numFmtId="4" fontId="13" fillId="4" borderId="7" xfId="0" applyNumberFormat="1" applyFont="1" applyFill="1" applyBorder="1"/>
    <xf numFmtId="166" fontId="13" fillId="4" borderId="16" xfId="69" applyNumberFormat="1" applyFont="1" applyFill="1" applyBorder="1"/>
    <xf numFmtId="4" fontId="13" fillId="4" borderId="1" xfId="0" applyNumberFormat="1" applyFont="1" applyFill="1" applyBorder="1"/>
    <xf numFmtId="43" fontId="17" fillId="4" borderId="1" xfId="69" applyNumberFormat="1" applyFont="1" applyFill="1" applyBorder="1" applyAlignment="1">
      <alignment horizontal="center" vertical="center" wrapText="1"/>
    </xf>
    <xf numFmtId="43" fontId="13" fillId="4" borderId="1" xfId="69" applyNumberFormat="1" applyFont="1" applyFill="1" applyBorder="1"/>
    <xf numFmtId="43" fontId="13" fillId="4" borderId="17" xfId="69" applyNumberFormat="1" applyFont="1" applyFill="1" applyBorder="1"/>
    <xf numFmtId="43" fontId="13" fillId="4" borderId="16" xfId="69" applyNumberFormat="1" applyFont="1" applyFill="1" applyBorder="1" applyAlignment="1">
      <alignment vertical="center"/>
    </xf>
    <xf numFmtId="43" fontId="13" fillId="4" borderId="2" xfId="69" applyNumberFormat="1" applyFont="1" applyFill="1" applyBorder="1"/>
    <xf numFmtId="43" fontId="13" fillId="4" borderId="16" xfId="69" applyNumberFormat="1" applyFont="1" applyFill="1" applyBorder="1"/>
    <xf numFmtId="43" fontId="17" fillId="4" borderId="1" xfId="69" applyNumberFormat="1" applyFont="1" applyFill="1" applyBorder="1" applyAlignment="1">
      <alignment horizontal="right" vertical="center" wrapText="1"/>
    </xf>
    <xf numFmtId="166" fontId="19" fillId="4" borderId="16" xfId="69" applyNumberFormat="1" applyFont="1" applyFill="1" applyBorder="1" applyAlignment="1">
      <alignment vertical="center"/>
    </xf>
    <xf numFmtId="166" fontId="19" fillId="4" borderId="1" xfId="69" applyNumberFormat="1" applyFont="1" applyFill="1" applyBorder="1" applyAlignment="1">
      <alignment vertical="center"/>
    </xf>
    <xf numFmtId="166" fontId="19" fillId="4" borderId="1" xfId="69" applyNumberFormat="1" applyFont="1" applyFill="1" applyBorder="1"/>
    <xf numFmtId="166" fontId="19" fillId="4" borderId="17" xfId="69" applyNumberFormat="1" applyFont="1" applyFill="1" applyBorder="1"/>
    <xf numFmtId="166" fontId="19" fillId="4" borderId="2" xfId="69" applyNumberFormat="1" applyFont="1" applyFill="1" applyBorder="1"/>
    <xf numFmtId="4" fontId="19" fillId="4" borderId="1" xfId="0" applyNumberFormat="1" applyFont="1" applyFill="1" applyBorder="1"/>
    <xf numFmtId="4" fontId="19" fillId="4" borderId="17" xfId="0" applyNumberFormat="1" applyFont="1" applyFill="1" applyBorder="1"/>
    <xf numFmtId="4" fontId="19" fillId="4" borderId="5" xfId="0" applyNumberFormat="1" applyFont="1" applyFill="1" applyBorder="1"/>
    <xf numFmtId="4" fontId="13" fillId="4" borderId="1" xfId="0" applyNumberFormat="1" applyFont="1" applyFill="1" applyBorder="1" applyAlignment="1">
      <alignment vertical="center"/>
    </xf>
    <xf numFmtId="164" fontId="13" fillId="4" borderId="1" xfId="69" applyNumberFormat="1" applyFont="1" applyFill="1" applyBorder="1" applyAlignment="1">
      <alignment vertical="center"/>
    </xf>
    <xf numFmtId="164" fontId="13" fillId="4" borderId="2" xfId="69" applyNumberFormat="1" applyFont="1" applyFill="1" applyBorder="1" applyAlignment="1">
      <alignment vertical="center"/>
    </xf>
    <xf numFmtId="4" fontId="10" fillId="4" borderId="5" xfId="0" applyNumberFormat="1" applyFont="1" applyFill="1" applyBorder="1" applyAlignment="1">
      <alignment vertical="center"/>
    </xf>
    <xf numFmtId="166" fontId="17" fillId="4" borderId="1" xfId="69" applyNumberFormat="1" applyFont="1" applyFill="1" applyBorder="1" applyAlignment="1">
      <alignment horizontal="right" vertical="center" wrapText="1"/>
    </xf>
    <xf numFmtId="173" fontId="17" fillId="4" borderId="1" xfId="69" applyNumberFormat="1" applyFont="1" applyFill="1" applyBorder="1" applyAlignment="1">
      <alignment horizontal="center" vertical="center" wrapText="1"/>
    </xf>
    <xf numFmtId="0" fontId="13" fillId="4" borderId="2" xfId="0" applyNumberFormat="1" applyFont="1" applyFill="1" applyBorder="1"/>
    <xf numFmtId="166" fontId="13" fillId="4" borderId="16" xfId="0" applyNumberFormat="1" applyFont="1" applyFill="1" applyBorder="1" applyAlignment="1">
      <alignment vertical="center"/>
    </xf>
    <xf numFmtId="164" fontId="17" fillId="4" borderId="1" xfId="70" applyNumberFormat="1" applyFont="1" applyFill="1" applyBorder="1" applyAlignment="1">
      <alignment horizontal="center" vertical="center" wrapText="1"/>
    </xf>
    <xf numFmtId="166" fontId="13" fillId="4" borderId="1" xfId="0" applyNumberFormat="1" applyFont="1" applyFill="1" applyBorder="1"/>
    <xf numFmtId="166" fontId="13" fillId="4" borderId="17" xfId="0" applyNumberFormat="1" applyFont="1" applyFill="1" applyBorder="1"/>
    <xf numFmtId="166" fontId="13" fillId="4" borderId="2" xfId="0" applyNumberFormat="1" applyFont="1" applyFill="1" applyBorder="1"/>
    <xf numFmtId="166" fontId="13" fillId="4" borderId="16" xfId="0" applyNumberFormat="1" applyFont="1" applyFill="1" applyBorder="1"/>
    <xf numFmtId="164" fontId="17" fillId="4" borderId="1" xfId="0" applyNumberFormat="1" applyFont="1" applyFill="1" applyBorder="1" applyAlignment="1">
      <alignment horizontal="right" vertical="center" wrapText="1"/>
    </xf>
    <xf numFmtId="0" fontId="13" fillId="4" borderId="3" xfId="0" applyFont="1" applyFill="1" applyBorder="1" applyAlignment="1">
      <alignment vertical="center" wrapText="1"/>
    </xf>
    <xf numFmtId="166" fontId="17" fillId="4" borderId="1" xfId="70" applyNumberFormat="1" applyFont="1" applyFill="1" applyBorder="1" applyAlignment="1">
      <alignment horizontal="center" vertical="center" wrapText="1"/>
    </xf>
    <xf numFmtId="164" fontId="13" fillId="4" borderId="16" xfId="0" applyNumberFormat="1" applyFont="1" applyFill="1" applyBorder="1" applyAlignment="1">
      <alignment vertical="center"/>
    </xf>
    <xf numFmtId="0" fontId="19" fillId="4" borderId="2" xfId="0" applyNumberFormat="1" applyFont="1" applyFill="1" applyBorder="1"/>
    <xf numFmtId="0" fontId="19" fillId="4" borderId="1" xfId="0" applyFont="1" applyFill="1" applyBorder="1" applyAlignment="1">
      <alignment horizontal="justify" vertical="center" wrapText="1"/>
    </xf>
    <xf numFmtId="166" fontId="20" fillId="4" borderId="1" xfId="70" applyNumberFormat="1" applyFont="1" applyFill="1" applyBorder="1" applyAlignment="1">
      <alignment horizontal="center" vertical="center" wrapText="1"/>
    </xf>
    <xf numFmtId="166" fontId="19" fillId="4" borderId="1" xfId="0" applyNumberFormat="1" applyFont="1" applyFill="1" applyBorder="1"/>
    <xf numFmtId="166" fontId="19" fillId="4" borderId="17" xfId="0" applyNumberFormat="1" applyFont="1" applyFill="1" applyBorder="1"/>
    <xf numFmtId="166" fontId="19" fillId="4" borderId="2" xfId="0" applyNumberFormat="1" applyFont="1" applyFill="1" applyBorder="1"/>
    <xf numFmtId="166" fontId="19" fillId="4" borderId="16" xfId="0" applyNumberFormat="1" applyFont="1" applyFill="1" applyBorder="1"/>
    <xf numFmtId="166" fontId="20" fillId="4" borderId="1" xfId="69" applyNumberFormat="1" applyFont="1" applyFill="1" applyBorder="1" applyAlignment="1">
      <alignment horizontal="right" vertical="center" wrapText="1"/>
    </xf>
    <xf numFmtId="166" fontId="20" fillId="4" borderId="16" xfId="70" applyNumberFormat="1" applyFont="1" applyFill="1" applyBorder="1" applyAlignment="1">
      <alignment horizontal="center" vertical="center" wrapText="1"/>
    </xf>
    <xf numFmtId="43" fontId="17" fillId="4" borderId="1" xfId="0" applyNumberFormat="1" applyFont="1" applyFill="1" applyBorder="1" applyAlignment="1">
      <alignment horizontal="right" vertical="center" wrapText="1"/>
    </xf>
    <xf numFmtId="166" fontId="17" fillId="4" borderId="1" xfId="0" applyNumberFormat="1" applyFont="1" applyFill="1" applyBorder="1" applyAlignment="1">
      <alignment horizontal="right" vertical="center" wrapText="1"/>
    </xf>
    <xf numFmtId="0" fontId="13" fillId="4" borderId="20" xfId="0" applyNumberFormat="1" applyFont="1" applyFill="1" applyBorder="1"/>
    <xf numFmtId="0" fontId="13" fillId="4" borderId="3" xfId="0" applyFont="1" applyFill="1" applyBorder="1" applyAlignment="1">
      <alignment horizontal="justify" vertical="center" wrapText="1"/>
    </xf>
    <xf numFmtId="0" fontId="13" fillId="4" borderId="31" xfId="0" applyFont="1" applyFill="1" applyBorder="1" applyAlignment="1">
      <alignment vertical="top" wrapText="1"/>
    </xf>
    <xf numFmtId="166" fontId="13" fillId="4" borderId="18" xfId="0" applyNumberFormat="1" applyFont="1" applyFill="1" applyBorder="1" applyAlignment="1">
      <alignment vertical="center"/>
    </xf>
    <xf numFmtId="166" fontId="17" fillId="4" borderId="3" xfId="70" applyNumberFormat="1" applyFont="1" applyFill="1" applyBorder="1" applyAlignment="1">
      <alignment horizontal="center" vertical="center" wrapText="1"/>
    </xf>
    <xf numFmtId="166" fontId="13" fillId="4" borderId="3" xfId="0" applyNumberFormat="1" applyFont="1" applyFill="1" applyBorder="1"/>
    <xf numFmtId="166" fontId="13" fillId="4" borderId="19" xfId="0" applyNumberFormat="1" applyFont="1" applyFill="1" applyBorder="1"/>
    <xf numFmtId="166" fontId="17" fillId="4" borderId="3" xfId="69" applyNumberFormat="1" applyFont="1" applyFill="1" applyBorder="1" applyAlignment="1">
      <alignment horizontal="right" vertical="center" wrapText="1"/>
    </xf>
    <xf numFmtId="4" fontId="13" fillId="4" borderId="3" xfId="0" applyNumberFormat="1" applyFont="1" applyFill="1" applyBorder="1"/>
    <xf numFmtId="4" fontId="13" fillId="4" borderId="19" xfId="0" applyNumberFormat="1" applyFont="1" applyFill="1" applyBorder="1"/>
    <xf numFmtId="4" fontId="19" fillId="4" borderId="15" xfId="0" applyNumberFormat="1" applyFont="1" applyFill="1" applyBorder="1"/>
    <xf numFmtId="4" fontId="20" fillId="4" borderId="14" xfId="0" applyNumberFormat="1" applyFont="1" applyFill="1" applyBorder="1" applyAlignment="1">
      <alignment horizontal="left" vertical="center" wrapText="1"/>
    </xf>
    <xf numFmtId="4" fontId="19" fillId="4" borderId="22" xfId="0" applyNumberFormat="1" applyFont="1" applyFill="1" applyBorder="1" applyAlignment="1">
      <alignment vertical="top"/>
    </xf>
    <xf numFmtId="164" fontId="20" fillId="4" borderId="15" xfId="0" applyNumberFormat="1" applyFont="1" applyFill="1" applyBorder="1"/>
    <xf numFmtId="166" fontId="20" fillId="4" borderId="15" xfId="0" applyNumberFormat="1" applyFont="1" applyFill="1" applyBorder="1"/>
    <xf numFmtId="166" fontId="19" fillId="4" borderId="14" xfId="0" applyNumberFormat="1" applyFont="1" applyFill="1" applyBorder="1"/>
    <xf numFmtId="166" fontId="19" fillId="4" borderId="23" xfId="0" applyNumberFormat="1" applyFont="1" applyFill="1" applyBorder="1"/>
    <xf numFmtId="166" fontId="19" fillId="4" borderId="14" xfId="69" applyNumberFormat="1" applyFont="1" applyFill="1" applyBorder="1"/>
    <xf numFmtId="166" fontId="19" fillId="4" borderId="22" xfId="69" applyNumberFormat="1" applyFont="1" applyFill="1" applyBorder="1"/>
    <xf numFmtId="4" fontId="19" fillId="4" borderId="14" xfId="0" applyNumberFormat="1" applyFont="1" applyFill="1" applyBorder="1"/>
    <xf numFmtId="4" fontId="19" fillId="4" borderId="23" xfId="0" applyNumberFormat="1" applyFont="1" applyFill="1" applyBorder="1"/>
    <xf numFmtId="4" fontId="19" fillId="4" borderId="11" xfId="0" applyNumberFormat="1" applyFont="1" applyFill="1" applyBorder="1"/>
    <xf numFmtId="0" fontId="12" fillId="4" borderId="0" xfId="0" applyFont="1" applyFill="1"/>
    <xf numFmtId="166" fontId="12" fillId="4" borderId="0" xfId="0" applyNumberFormat="1" applyFont="1" applyFill="1"/>
    <xf numFmtId="4" fontId="17" fillId="4" borderId="6" xfId="0" applyNumberFormat="1" applyFont="1" applyFill="1" applyBorder="1" applyAlignment="1">
      <alignment vertical="center" wrapText="1"/>
    </xf>
    <xf numFmtId="4" fontId="17" fillId="4" borderId="6" xfId="0" applyNumberFormat="1" applyFont="1" applyFill="1" applyBorder="1" applyAlignment="1">
      <alignment horizontal="justify" vertical="center" wrapText="1"/>
    </xf>
    <xf numFmtId="4" fontId="13" fillId="4" borderId="24" xfId="0" applyNumberFormat="1" applyFont="1" applyFill="1" applyBorder="1" applyAlignment="1">
      <alignment vertical="center"/>
    </xf>
    <xf numFmtId="164" fontId="17" fillId="4" borderId="6" xfId="70" applyNumberFormat="1" applyFont="1" applyFill="1" applyBorder="1" applyAlignment="1">
      <alignment horizontal="center" vertical="center" wrapText="1"/>
    </xf>
    <xf numFmtId="4" fontId="13" fillId="4" borderId="30" xfId="0" applyNumberFormat="1" applyFont="1" applyFill="1" applyBorder="1"/>
    <xf numFmtId="174" fontId="13" fillId="4" borderId="24" xfId="0" applyNumberFormat="1" applyFont="1" applyFill="1" applyBorder="1"/>
    <xf numFmtId="4" fontId="17" fillId="4" borderId="3" xfId="0" applyNumberFormat="1" applyFont="1" applyFill="1" applyBorder="1" applyAlignment="1">
      <alignment vertical="center" wrapText="1"/>
    </xf>
    <xf numFmtId="4" fontId="17" fillId="4" borderId="3" xfId="0" applyNumberFormat="1" applyFont="1" applyFill="1" applyBorder="1" applyAlignment="1">
      <alignment horizontal="justify" vertical="center" wrapText="1"/>
    </xf>
    <xf numFmtId="4" fontId="13" fillId="4" borderId="18" xfId="0" applyNumberFormat="1" applyFont="1" applyFill="1" applyBorder="1" applyAlignment="1">
      <alignment vertical="center"/>
    </xf>
    <xf numFmtId="164" fontId="17" fillId="4" borderId="3" xfId="70" applyNumberFormat="1" applyFont="1" applyFill="1" applyBorder="1" applyAlignment="1">
      <alignment horizontal="center" vertical="center" wrapText="1"/>
    </xf>
    <xf numFmtId="4" fontId="13" fillId="4" borderId="20" xfId="0" applyNumberFormat="1" applyFont="1" applyFill="1" applyBorder="1"/>
    <xf numFmtId="4" fontId="13" fillId="4" borderId="18" xfId="0" applyNumberFormat="1" applyFont="1" applyFill="1" applyBorder="1"/>
    <xf numFmtId="43" fontId="17" fillId="4" borderId="3" xfId="69" applyFont="1" applyFill="1" applyBorder="1" applyAlignment="1">
      <alignment horizontal="right" vertical="center" wrapText="1"/>
    </xf>
    <xf numFmtId="4" fontId="13" fillId="4" borderId="9" xfId="0" applyNumberFormat="1" applyFont="1" applyFill="1" applyBorder="1"/>
    <xf numFmtId="0" fontId="32" fillId="4" borderId="1" xfId="0" applyFont="1" applyFill="1" applyBorder="1" applyAlignment="1">
      <alignment vertical="center" wrapText="1"/>
    </xf>
    <xf numFmtId="174" fontId="13" fillId="4" borderId="18" xfId="0" applyNumberFormat="1" applyFont="1" applyFill="1" applyBorder="1" applyAlignment="1">
      <alignment vertical="center"/>
    </xf>
    <xf numFmtId="43" fontId="20" fillId="4" borderId="15" xfId="69" applyFont="1" applyFill="1" applyBorder="1"/>
    <xf numFmtId="4" fontId="20" fillId="4" borderId="14" xfId="0" applyNumberFormat="1" applyFont="1" applyFill="1" applyBorder="1"/>
    <xf numFmtId="4" fontId="19" fillId="4" borderId="22" xfId="0" applyNumberFormat="1" applyFont="1" applyFill="1" applyBorder="1"/>
    <xf numFmtId="43" fontId="12" fillId="4" borderId="0" xfId="0" applyNumberFormat="1" applyFont="1" applyFill="1"/>
    <xf numFmtId="0" fontId="17" fillId="4" borderId="6" xfId="2" applyFont="1" applyFill="1" applyBorder="1" applyAlignment="1">
      <alignment vertical="center" wrapText="1"/>
    </xf>
    <xf numFmtId="0" fontId="17" fillId="4" borderId="6" xfId="2" applyFont="1" applyFill="1" applyBorder="1" applyAlignment="1">
      <alignment horizontal="justify" vertical="center" wrapText="1"/>
    </xf>
    <xf numFmtId="166" fontId="17" fillId="4" borderId="6" xfId="69" applyNumberFormat="1" applyFont="1" applyFill="1" applyBorder="1" applyAlignment="1">
      <alignment vertical="center"/>
    </xf>
    <xf numFmtId="166" fontId="13" fillId="4" borderId="6" xfId="69" applyNumberFormat="1" applyFont="1" applyFill="1" applyBorder="1" applyAlignment="1">
      <alignment vertical="center"/>
    </xf>
    <xf numFmtId="166" fontId="13" fillId="4" borderId="21" xfId="69" applyNumberFormat="1" applyFont="1" applyFill="1" applyBorder="1" applyAlignment="1">
      <alignment vertical="center"/>
    </xf>
    <xf numFmtId="166" fontId="13" fillId="4" borderId="30" xfId="69" applyNumberFormat="1" applyFont="1" applyFill="1" applyBorder="1" applyAlignment="1">
      <alignment vertical="center"/>
    </xf>
    <xf numFmtId="0" fontId="17" fillId="4" borderId="1" xfId="2" applyFont="1" applyFill="1" applyBorder="1" applyAlignment="1">
      <alignment vertical="center" wrapText="1"/>
    </xf>
    <xf numFmtId="0" fontId="17" fillId="4" borderId="1" xfId="2" applyFont="1" applyFill="1" applyBorder="1" applyAlignment="1">
      <alignment horizontal="justify" vertical="center" wrapText="1"/>
    </xf>
    <xf numFmtId="4" fontId="13" fillId="4" borderId="16" xfId="0" applyNumberFormat="1" applyFont="1" applyFill="1" applyBorder="1" applyAlignment="1">
      <alignment vertical="center"/>
    </xf>
    <xf numFmtId="166" fontId="17" fillId="4" borderId="1" xfId="69" applyNumberFormat="1" applyFont="1" applyFill="1" applyBorder="1" applyAlignment="1">
      <alignment vertical="center"/>
    </xf>
    <xf numFmtId="0" fontId="17" fillId="4" borderId="3" xfId="2" applyFont="1" applyFill="1" applyBorder="1" applyAlignment="1">
      <alignment vertical="center" wrapText="1"/>
    </xf>
    <xf numFmtId="0" fontId="17" fillId="4" borderId="3" xfId="2" applyFont="1" applyFill="1" applyBorder="1" applyAlignment="1">
      <alignment horizontal="justify" vertical="center" wrapText="1"/>
    </xf>
    <xf numFmtId="166" fontId="17" fillId="4" borderId="3" xfId="69" applyNumberFormat="1" applyFont="1" applyFill="1" applyBorder="1" applyAlignment="1">
      <alignment vertical="center"/>
    </xf>
    <xf numFmtId="164" fontId="13" fillId="4" borderId="3" xfId="69" applyNumberFormat="1" applyFont="1" applyFill="1" applyBorder="1" applyAlignment="1">
      <alignment vertical="center"/>
    </xf>
    <xf numFmtId="4" fontId="13" fillId="4" borderId="22" xfId="0" applyNumberFormat="1" applyFont="1" applyFill="1" applyBorder="1" applyAlignment="1">
      <alignment vertical="top" wrapText="1"/>
    </xf>
    <xf numFmtId="43" fontId="20" fillId="4" borderId="14" xfId="69" applyFont="1" applyFill="1" applyBorder="1"/>
    <xf numFmtId="4" fontId="0" fillId="4" borderId="15" xfId="0" applyNumberFormat="1" applyFont="1" applyFill="1" applyBorder="1"/>
    <xf numFmtId="4" fontId="27" fillId="4" borderId="14" xfId="0" applyNumberFormat="1" applyFont="1" applyFill="1" applyBorder="1" applyAlignment="1">
      <alignment horizontal="left" vertical="center" wrapText="1"/>
    </xf>
    <xf numFmtId="4" fontId="0" fillId="4" borderId="22" xfId="0" applyNumberFormat="1" applyFont="1" applyFill="1" applyBorder="1" applyAlignment="1">
      <alignment vertical="top"/>
    </xf>
    <xf numFmtId="164" fontId="20" fillId="4" borderId="15" xfId="69" applyNumberFormat="1" applyFont="1" applyFill="1" applyBorder="1"/>
    <xf numFmtId="173" fontId="20" fillId="4" borderId="15" xfId="69" applyNumberFormat="1" applyFont="1" applyFill="1" applyBorder="1"/>
    <xf numFmtId="173" fontId="19" fillId="4" borderId="14" xfId="0" applyNumberFormat="1" applyFont="1" applyFill="1" applyBorder="1"/>
    <xf numFmtId="173" fontId="19" fillId="4" borderId="23" xfId="0" applyNumberFormat="1" applyFont="1" applyFill="1" applyBorder="1"/>
    <xf numFmtId="173" fontId="19" fillId="4" borderId="22" xfId="0" applyNumberFormat="1" applyFont="1" applyFill="1" applyBorder="1"/>
    <xf numFmtId="164" fontId="20" fillId="4" borderId="14" xfId="69" applyNumberFormat="1" applyFont="1" applyFill="1" applyBorder="1"/>
    <xf numFmtId="166" fontId="11" fillId="4" borderId="14" xfId="0" applyNumberFormat="1" applyFont="1" applyFill="1" applyBorder="1"/>
    <xf numFmtId="166" fontId="11" fillId="4" borderId="23" xfId="0" applyNumberFormat="1" applyFont="1" applyFill="1" applyBorder="1"/>
    <xf numFmtId="4" fontId="11" fillId="4" borderId="11" xfId="0" applyNumberFormat="1" applyFont="1" applyFill="1" applyBorder="1"/>
    <xf numFmtId="9" fontId="12" fillId="4" borderId="0" xfId="67" applyFont="1" applyFill="1"/>
    <xf numFmtId="168" fontId="0" fillId="4" borderId="0" xfId="0" applyNumberFormat="1" applyFill="1"/>
    <xf numFmtId="0" fontId="0" fillId="4" borderId="0" xfId="0" applyFill="1" applyAlignment="1">
      <alignment vertical="top"/>
    </xf>
    <xf numFmtId="0" fontId="0" fillId="4" borderId="0" xfId="0" applyFill="1" applyAlignment="1">
      <alignment vertical="center"/>
    </xf>
    <xf numFmtId="4" fontId="18" fillId="4" borderId="0" xfId="0" applyNumberFormat="1" applyFont="1" applyFill="1"/>
    <xf numFmtId="4" fontId="0" fillId="4" borderId="0" xfId="0" applyNumberFormat="1" applyFill="1"/>
    <xf numFmtId="4" fontId="17" fillId="0" borderId="1" xfId="0" applyNumberFormat="1" applyFont="1" applyFill="1" applyBorder="1" applyAlignment="1">
      <alignment vertical="center"/>
    </xf>
    <xf numFmtId="171" fontId="17" fillId="0" borderId="1" xfId="67" applyNumberFormat="1" applyFont="1" applyFill="1" applyBorder="1" applyAlignment="1">
      <alignment vertical="center" wrapText="1"/>
    </xf>
    <xf numFmtId="0" fontId="13" fillId="0" borderId="1" xfId="0" applyNumberFormat="1" applyFont="1" applyFill="1" applyBorder="1" applyAlignment="1">
      <alignment horizontal="justify" vertical="center" wrapText="1"/>
    </xf>
    <xf numFmtId="0" fontId="17" fillId="4" borderId="0" xfId="0" applyFont="1" applyFill="1" applyAlignment="1">
      <alignment vertical="center" wrapText="1"/>
    </xf>
    <xf numFmtId="0" fontId="17" fillId="4" borderId="1" xfId="0" applyFont="1" applyFill="1" applyBorder="1"/>
    <xf numFmtId="0" fontId="31" fillId="3" borderId="1" xfId="0" applyFont="1" applyFill="1" applyBorder="1" applyAlignment="1">
      <alignment vertical="justify" wrapText="1"/>
    </xf>
    <xf numFmtId="10" fontId="17" fillId="0" borderId="1" xfId="69" applyNumberFormat="1" applyFont="1" applyFill="1" applyBorder="1" applyAlignment="1">
      <alignment horizontal="center" vertical="center"/>
    </xf>
    <xf numFmtId="43" fontId="17" fillId="0" borderId="1" xfId="69" applyFont="1" applyFill="1" applyBorder="1" applyAlignment="1">
      <alignment horizontal="center" vertical="center" wrapText="1"/>
    </xf>
    <xf numFmtId="43" fontId="17" fillId="0" borderId="1" xfId="69" applyFont="1" applyFill="1" applyBorder="1" applyAlignment="1">
      <alignment horizontal="center" vertical="center"/>
    </xf>
    <xf numFmtId="10" fontId="17" fillId="0" borderId="1" xfId="69" applyNumberFormat="1" applyFont="1" applyFill="1" applyBorder="1" applyAlignment="1">
      <alignment horizontal="center" vertical="center" wrapText="1"/>
    </xf>
    <xf numFmtId="0" fontId="15" fillId="0" borderId="1" xfId="0" applyFont="1" applyBorder="1" applyAlignment="1">
      <alignment horizontal="justify" vertical="center" wrapText="1"/>
    </xf>
    <xf numFmtId="0" fontId="13" fillId="0" borderId="1" xfId="0" applyFont="1" applyBorder="1" applyAlignment="1">
      <alignment horizontal="justify" vertical="top" wrapText="1"/>
    </xf>
    <xf numFmtId="49" fontId="13" fillId="0" borderId="1" xfId="0" applyNumberFormat="1" applyFont="1" applyBorder="1" applyAlignment="1">
      <alignment horizontal="justify" vertical="center" wrapText="1"/>
    </xf>
    <xf numFmtId="4" fontId="31" fillId="0" borderId="1" xfId="0" applyNumberFormat="1" applyFont="1" applyFill="1" applyBorder="1" applyAlignment="1">
      <alignment vertical="center" wrapText="1"/>
    </xf>
    <xf numFmtId="0" fontId="13" fillId="3" borderId="0" xfId="0" applyFont="1" applyFill="1" applyAlignment="1">
      <alignment vertical="top" wrapText="1"/>
    </xf>
    <xf numFmtId="49" fontId="30" fillId="3" borderId="1" xfId="0" applyNumberFormat="1" applyFont="1" applyFill="1" applyBorder="1" applyAlignment="1">
      <alignment horizontal="right"/>
    </xf>
    <xf numFmtId="4" fontId="13" fillId="4" borderId="1" xfId="0" applyNumberFormat="1" applyFont="1" applyFill="1" applyBorder="1" applyAlignment="1">
      <alignment horizontal="justify" vertical="center" wrapText="1"/>
    </xf>
    <xf numFmtId="43" fontId="13" fillId="4" borderId="1" xfId="69" applyFont="1" applyFill="1" applyBorder="1" applyAlignment="1">
      <alignment horizontal="center" vertical="center" wrapText="1"/>
    </xf>
    <xf numFmtId="43" fontId="17" fillId="4" borderId="1" xfId="69" applyFont="1" applyFill="1" applyBorder="1" applyAlignment="1">
      <alignment horizontal="right" vertical="center" wrapText="1"/>
    </xf>
    <xf numFmtId="0" fontId="13" fillId="4" borderId="34" xfId="0" applyFont="1" applyFill="1" applyBorder="1" applyAlignment="1">
      <alignment vertical="top" wrapText="1"/>
    </xf>
    <xf numFmtId="0" fontId="13" fillId="4" borderId="0" xfId="0" applyFont="1" applyFill="1"/>
    <xf numFmtId="0" fontId="13" fillId="4" borderId="1" xfId="0" applyNumberFormat="1" applyFont="1" applyFill="1" applyBorder="1" applyAlignment="1">
      <alignment vertical="center"/>
    </xf>
    <xf numFmtId="0" fontId="38" fillId="4" borderId="1" xfId="0" applyFont="1" applyFill="1" applyBorder="1" applyAlignment="1">
      <alignment horizontal="justify" vertical="center" wrapText="1" shrinkToFit="1"/>
    </xf>
    <xf numFmtId="0" fontId="17" fillId="3" borderId="1" xfId="62" applyFont="1" applyFill="1" applyBorder="1" applyAlignment="1">
      <alignment horizontal="justify" vertical="top" wrapText="1"/>
    </xf>
    <xf numFmtId="0" fontId="8" fillId="3" borderId="0" xfId="0" applyFont="1" applyFill="1" applyAlignment="1">
      <alignment horizontal="left" vertical="center" wrapText="1"/>
    </xf>
    <xf numFmtId="4" fontId="9" fillId="3" borderId="42" xfId="0" applyNumberFormat="1" applyFont="1" applyFill="1" applyBorder="1" applyAlignment="1">
      <alignment horizontal="center"/>
    </xf>
    <xf numFmtId="4" fontId="9" fillId="3" borderId="43" xfId="0" applyNumberFormat="1" applyFont="1" applyFill="1" applyBorder="1" applyAlignment="1">
      <alignment horizontal="center"/>
    </xf>
    <xf numFmtId="4" fontId="9" fillId="3" borderId="11" xfId="0" applyNumberFormat="1" applyFont="1" applyFill="1" applyBorder="1" applyAlignment="1">
      <alignment horizontal="center"/>
    </xf>
    <xf numFmtId="4" fontId="9" fillId="4" borderId="42" xfId="0" applyNumberFormat="1" applyFont="1" applyFill="1" applyBorder="1" applyAlignment="1">
      <alignment horizontal="center"/>
    </xf>
    <xf numFmtId="4" fontId="9" fillId="4" borderId="43" xfId="0" applyNumberFormat="1" applyFont="1" applyFill="1" applyBorder="1" applyAlignment="1">
      <alignment horizontal="center"/>
    </xf>
    <xf numFmtId="4" fontId="9" fillId="4" borderId="11" xfId="0" applyNumberFormat="1" applyFont="1" applyFill="1" applyBorder="1" applyAlignment="1">
      <alignment horizontal="center"/>
    </xf>
    <xf numFmtId="4" fontId="13" fillId="4" borderId="28" xfId="0" applyNumberFormat="1" applyFont="1" applyFill="1" applyBorder="1" applyAlignment="1">
      <alignment horizontal="center" vertical="top" wrapText="1"/>
    </xf>
    <xf numFmtId="4" fontId="13" fillId="4" borderId="31" xfId="0" applyNumberFormat="1" applyFont="1" applyFill="1" applyBorder="1" applyAlignment="1">
      <alignment horizontal="center" vertical="top" wrapText="1"/>
    </xf>
    <xf numFmtId="4" fontId="13" fillId="4" borderId="44" xfId="0" applyNumberFormat="1" applyFont="1" applyFill="1" applyBorder="1" applyAlignment="1">
      <alignment horizontal="center" vertical="top" wrapText="1"/>
    </xf>
    <xf numFmtId="0" fontId="13" fillId="3" borderId="31" xfId="0" applyFont="1" applyFill="1" applyBorder="1" applyAlignment="1">
      <alignment horizontal="center" vertical="center" wrapText="1"/>
    </xf>
    <xf numFmtId="0" fontId="13" fillId="4" borderId="31" xfId="0" applyFont="1" applyFill="1" applyBorder="1" applyAlignment="1">
      <alignment horizontal="center" vertical="center" wrapText="1"/>
    </xf>
    <xf numFmtId="0" fontId="13" fillId="3" borderId="28" xfId="0" applyFont="1" applyFill="1" applyBorder="1" applyAlignment="1">
      <alignment horizontal="center" vertical="center" wrapText="1"/>
    </xf>
    <xf numFmtId="0" fontId="9" fillId="3" borderId="0" xfId="0" applyFont="1" applyFill="1" applyAlignment="1">
      <alignment horizontal="center"/>
    </xf>
    <xf numFmtId="0" fontId="13" fillId="3" borderId="3"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9" fillId="3" borderId="42" xfId="0" applyFont="1" applyFill="1" applyBorder="1" applyAlignment="1">
      <alignment horizontal="center" vertical="center" wrapText="1"/>
    </xf>
    <xf numFmtId="0" fontId="9" fillId="3" borderId="43"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0" fillId="3" borderId="10" xfId="0" applyFont="1" applyFill="1" applyBorder="1" applyAlignment="1">
      <alignment horizontal="center"/>
    </xf>
    <xf numFmtId="4" fontId="13" fillId="3" borderId="31" xfId="0" applyNumberFormat="1" applyFont="1" applyFill="1" applyBorder="1" applyAlignment="1">
      <alignment horizontal="center" vertical="center" wrapText="1"/>
    </xf>
    <xf numFmtId="4" fontId="13" fillId="4" borderId="31" xfId="0" applyNumberFormat="1" applyFont="1" applyFill="1" applyBorder="1" applyAlignment="1">
      <alignment horizontal="center" vertical="center" wrapText="1"/>
    </xf>
    <xf numFmtId="4" fontId="13" fillId="3" borderId="26" xfId="0" applyNumberFormat="1" applyFont="1" applyFill="1" applyBorder="1" applyAlignment="1">
      <alignment horizontal="center" vertical="center" wrapText="1"/>
    </xf>
    <xf numFmtId="4" fontId="13" fillId="3" borderId="32" xfId="0" applyNumberFormat="1" applyFont="1" applyFill="1" applyBorder="1" applyAlignment="1">
      <alignment horizontal="center" vertical="center" wrapText="1"/>
    </xf>
    <xf numFmtId="4" fontId="13" fillId="4" borderId="28" xfId="0" applyNumberFormat="1" applyFont="1" applyFill="1" applyBorder="1" applyAlignment="1">
      <alignment horizontal="center" vertical="center" wrapText="1"/>
    </xf>
    <xf numFmtId="4" fontId="17" fillId="4" borderId="3" xfId="2" applyNumberFormat="1" applyFont="1" applyFill="1" applyBorder="1" applyAlignment="1">
      <alignment horizontal="center" vertical="center" wrapText="1"/>
    </xf>
    <xf numFmtId="4" fontId="17" fillId="4" borderId="4" xfId="2" applyNumberFormat="1" applyFont="1" applyFill="1" applyBorder="1" applyAlignment="1">
      <alignment horizontal="center" vertical="center" wrapText="1"/>
    </xf>
    <xf numFmtId="4" fontId="17" fillId="4" borderId="6" xfId="2" applyNumberFormat="1" applyFont="1" applyFill="1" applyBorder="1" applyAlignment="1">
      <alignment horizontal="center" vertical="center" wrapText="1"/>
    </xf>
    <xf numFmtId="4" fontId="13" fillId="3" borderId="21" xfId="0" applyNumberFormat="1" applyFont="1" applyFill="1" applyBorder="1" applyAlignment="1">
      <alignment horizontal="center" vertical="center" wrapText="1"/>
    </xf>
    <xf numFmtId="4" fontId="13" fillId="3" borderId="31" xfId="0" applyNumberFormat="1" applyFont="1" applyFill="1" applyBorder="1" applyAlignment="1">
      <alignment horizontal="center" vertical="top" wrapText="1"/>
    </xf>
    <xf numFmtId="4" fontId="9" fillId="3" borderId="42" xfId="0" applyNumberFormat="1" applyFont="1" applyFill="1" applyBorder="1" applyAlignment="1">
      <alignment horizontal="center" vertical="center"/>
    </xf>
    <xf numFmtId="4" fontId="9" fillId="3" borderId="43" xfId="0" applyNumberFormat="1" applyFont="1" applyFill="1" applyBorder="1" applyAlignment="1">
      <alignment horizontal="center" vertical="center"/>
    </xf>
    <xf numFmtId="4" fontId="9" fillId="3" borderId="11" xfId="0" applyNumberFormat="1" applyFont="1" applyFill="1" applyBorder="1" applyAlignment="1">
      <alignment horizontal="center" vertical="center"/>
    </xf>
    <xf numFmtId="4" fontId="19" fillId="0" borderId="2" xfId="0" applyNumberFormat="1" applyFont="1" applyFill="1" applyBorder="1" applyAlignment="1">
      <alignment horizontal="center"/>
    </xf>
    <xf numFmtId="4" fontId="19" fillId="0" borderId="41" xfId="0" applyNumberFormat="1" applyFont="1" applyFill="1" applyBorder="1" applyAlignment="1">
      <alignment horizontal="center"/>
    </xf>
    <xf numFmtId="4" fontId="19" fillId="0" borderId="39" xfId="0" applyNumberFormat="1" applyFont="1" applyFill="1" applyBorder="1" applyAlignment="1">
      <alignment horizontal="center"/>
    </xf>
    <xf numFmtId="4" fontId="19" fillId="0" borderId="9" xfId="0" applyNumberFormat="1" applyFont="1" applyFill="1" applyBorder="1" applyAlignment="1">
      <alignment horizontal="center"/>
    </xf>
    <xf numFmtId="4" fontId="19" fillId="0" borderId="5" xfId="0" applyNumberFormat="1" applyFont="1" applyFill="1" applyBorder="1" applyAlignment="1">
      <alignment horizontal="center"/>
    </xf>
    <xf numFmtId="4" fontId="22" fillId="0" borderId="3" xfId="0" applyNumberFormat="1" applyFont="1" applyFill="1" applyBorder="1" applyAlignment="1">
      <alignment horizontal="center" wrapText="1"/>
    </xf>
    <xf numFmtId="0" fontId="0" fillId="0" borderId="4" xfId="0" applyBorder="1" applyAlignment="1">
      <alignment horizontal="center" wrapText="1"/>
    </xf>
    <xf numFmtId="0" fontId="0" fillId="0" borderId="6" xfId="0" applyBorder="1" applyAlignment="1">
      <alignment horizontal="center" wrapText="1"/>
    </xf>
    <xf numFmtId="4" fontId="22" fillId="0" borderId="3" xfId="0" applyNumberFormat="1" applyFont="1" applyFill="1" applyBorder="1" applyAlignment="1">
      <alignment vertical="top" wrapText="1"/>
    </xf>
    <xf numFmtId="4" fontId="22" fillId="0" borderId="6" xfId="0" applyNumberFormat="1" applyFont="1" applyFill="1" applyBorder="1" applyAlignment="1">
      <alignment vertical="top" wrapText="1"/>
    </xf>
    <xf numFmtId="0" fontId="8" fillId="0" borderId="0" xfId="0" applyFont="1" applyFill="1" applyAlignment="1">
      <alignment horizontal="left" vertical="center" wrapText="1"/>
    </xf>
    <xf numFmtId="4" fontId="19" fillId="0" borderId="3" xfId="0" applyNumberFormat="1" applyFont="1" applyFill="1" applyBorder="1" applyAlignment="1">
      <alignment horizontal="center"/>
    </xf>
    <xf numFmtId="4" fontId="19" fillId="0" borderId="1" xfId="0" applyNumberFormat="1" applyFont="1" applyFill="1" applyBorder="1" applyAlignment="1">
      <alignment horizontal="center"/>
    </xf>
    <xf numFmtId="0" fontId="9" fillId="0" borderId="0" xfId="0" applyFont="1" applyFill="1" applyAlignment="1">
      <alignment horizontal="center"/>
    </xf>
    <xf numFmtId="0" fontId="19" fillId="0" borderId="1" xfId="0" applyFont="1" applyFill="1" applyBorder="1" applyAlignment="1">
      <alignment horizontal="center" vertical="center" wrapText="1"/>
    </xf>
    <xf numFmtId="4" fontId="22" fillId="0" borderId="3" xfId="0" applyNumberFormat="1" applyFont="1" applyFill="1" applyBorder="1" applyAlignment="1">
      <alignment horizontal="center" vertical="center" wrapText="1"/>
    </xf>
    <xf numFmtId="4" fontId="22" fillId="0" borderId="4" xfId="0" applyNumberFormat="1" applyFont="1" applyFill="1" applyBorder="1" applyAlignment="1">
      <alignment horizontal="center" vertical="center" wrapText="1"/>
    </xf>
    <xf numFmtId="4" fontId="17" fillId="0" borderId="3" xfId="18" applyNumberFormat="1" applyFont="1" applyFill="1" applyBorder="1" applyAlignment="1">
      <alignment horizontal="center" vertical="center" wrapText="1"/>
    </xf>
    <xf numFmtId="4" fontId="17" fillId="0" borderId="6" xfId="18" applyNumberFormat="1" applyFont="1" applyFill="1" applyBorder="1" applyAlignment="1">
      <alignment horizontal="center" vertical="center" wrapText="1"/>
    </xf>
    <xf numFmtId="0" fontId="13" fillId="3" borderId="3" xfId="0" applyFont="1" applyFill="1" applyBorder="1" applyAlignment="1">
      <alignment horizontal="center"/>
    </xf>
    <xf numFmtId="0" fontId="13" fillId="3" borderId="6" xfId="0" applyFont="1" applyFill="1" applyBorder="1" applyAlignment="1">
      <alignment horizontal="center"/>
    </xf>
    <xf numFmtId="0" fontId="13" fillId="4" borderId="3" xfId="0" applyFont="1" applyFill="1" applyBorder="1" applyAlignment="1">
      <alignment horizontal="center" vertical="center" wrapText="1"/>
    </xf>
    <xf numFmtId="0" fontId="13" fillId="4" borderId="6" xfId="0" applyFont="1" applyFill="1" applyBorder="1" applyAlignment="1">
      <alignment horizontal="center" vertical="center" wrapText="1"/>
    </xf>
    <xf numFmtId="167" fontId="17" fillId="0" borderId="3" xfId="0" applyNumberFormat="1" applyFont="1" applyFill="1" applyBorder="1" applyAlignment="1">
      <alignment horizontal="center" vertical="center" wrapText="1"/>
    </xf>
    <xf numFmtId="167" fontId="17" fillId="0" borderId="6" xfId="0" applyNumberFormat="1" applyFont="1" applyFill="1" applyBorder="1" applyAlignment="1">
      <alignment horizontal="center" vertical="center" wrapText="1"/>
    </xf>
    <xf numFmtId="0" fontId="38" fillId="3" borderId="3" xfId="0" applyFont="1" applyFill="1" applyBorder="1" applyAlignment="1">
      <alignment horizontal="center" vertical="center" wrapText="1"/>
    </xf>
    <xf numFmtId="0" fontId="38" fillId="3" borderId="6" xfId="0" applyFont="1" applyFill="1" applyBorder="1" applyAlignment="1">
      <alignment horizontal="center" vertical="center" wrapText="1"/>
    </xf>
    <xf numFmtId="167" fontId="17" fillId="0" borderId="3" xfId="0" applyNumberFormat="1" applyFont="1" applyFill="1" applyBorder="1" applyAlignment="1">
      <alignment horizontal="center" vertical="top" wrapText="1"/>
    </xf>
    <xf numFmtId="167" fontId="17" fillId="0" borderId="6" xfId="0" applyNumberFormat="1" applyFont="1" applyFill="1" applyBorder="1" applyAlignment="1">
      <alignment horizontal="center" vertical="top" wrapText="1"/>
    </xf>
    <xf numFmtId="0" fontId="19" fillId="3" borderId="2"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34" fillId="3" borderId="3" xfId="0" applyFont="1" applyFill="1" applyBorder="1" applyAlignment="1">
      <alignment horizontal="center" vertical="top" wrapText="1"/>
    </xf>
    <xf numFmtId="0" fontId="34" fillId="3" borderId="4" xfId="0" applyFont="1" applyFill="1" applyBorder="1" applyAlignment="1">
      <alignment horizontal="center" vertical="top" wrapText="1"/>
    </xf>
    <xf numFmtId="0" fontId="34" fillId="3" borderId="6" xfId="0" applyFont="1" applyFill="1" applyBorder="1" applyAlignment="1">
      <alignment horizontal="center" vertical="top" wrapText="1"/>
    </xf>
    <xf numFmtId="0" fontId="13" fillId="3" borderId="3" xfId="0" applyFont="1" applyFill="1" applyBorder="1" applyAlignment="1">
      <alignment horizontal="center" vertical="top" wrapText="1"/>
    </xf>
    <xf numFmtId="0" fontId="13" fillId="3" borderId="4" xfId="0" applyFont="1" applyFill="1" applyBorder="1" applyAlignment="1">
      <alignment horizontal="center" vertical="top" wrapText="1"/>
    </xf>
    <xf numFmtId="0" fontId="13" fillId="3" borderId="6" xfId="0" applyFont="1" applyFill="1" applyBorder="1" applyAlignment="1">
      <alignment horizontal="center" vertical="top" wrapText="1"/>
    </xf>
    <xf numFmtId="0" fontId="13" fillId="0" borderId="3" xfId="0" applyFont="1" applyFill="1" applyBorder="1" applyAlignment="1">
      <alignment horizontal="center" vertical="top" wrapText="1"/>
    </xf>
    <xf numFmtId="0" fontId="13" fillId="0" borderId="4" xfId="0" applyFont="1" applyFill="1" applyBorder="1" applyAlignment="1">
      <alignment horizontal="center" vertical="top" wrapText="1"/>
    </xf>
    <xf numFmtId="0" fontId="13" fillId="0" borderId="6" xfId="0" applyFont="1" applyFill="1" applyBorder="1" applyAlignment="1">
      <alignment horizontal="center" vertical="top" wrapText="1"/>
    </xf>
    <xf numFmtId="0" fontId="13" fillId="4" borderId="3" xfId="0" applyFont="1" applyFill="1" applyBorder="1" applyAlignment="1">
      <alignment horizontal="center" vertical="center"/>
    </xf>
    <xf numFmtId="0" fontId="13" fillId="4" borderId="6" xfId="0" applyFont="1" applyFill="1" applyBorder="1" applyAlignment="1">
      <alignment horizontal="center" vertical="center"/>
    </xf>
    <xf numFmtId="0" fontId="13" fillId="3" borderId="3" xfId="0" applyNumberFormat="1" applyFont="1" applyFill="1" applyBorder="1" applyAlignment="1">
      <alignment horizontal="left" vertical="center"/>
    </xf>
    <xf numFmtId="0" fontId="13" fillId="3" borderId="6" xfId="0" applyNumberFormat="1" applyFont="1" applyFill="1" applyBorder="1" applyAlignment="1">
      <alignment horizontal="left" vertical="center"/>
    </xf>
    <xf numFmtId="4" fontId="13" fillId="3" borderId="3" xfId="0" applyNumberFormat="1" applyFont="1" applyFill="1" applyBorder="1" applyAlignment="1">
      <alignment horizontal="justify" vertical="center" wrapText="1"/>
    </xf>
    <xf numFmtId="4" fontId="13" fillId="3" borderId="6" xfId="0" applyNumberFormat="1" applyFont="1" applyFill="1" applyBorder="1" applyAlignment="1">
      <alignment horizontal="justify" vertical="center" wrapText="1"/>
    </xf>
    <xf numFmtId="0" fontId="13" fillId="3" borderId="3" xfId="0" applyNumberFormat="1" applyFont="1" applyFill="1" applyBorder="1" applyAlignment="1">
      <alignment horizontal="center"/>
    </xf>
    <xf numFmtId="0" fontId="13" fillId="3" borderId="6" xfId="0" applyNumberFormat="1" applyFont="1" applyFill="1" applyBorder="1" applyAlignment="1">
      <alignment horizontal="center"/>
    </xf>
    <xf numFmtId="0" fontId="19" fillId="0" borderId="2" xfId="0" applyFont="1" applyBorder="1" applyAlignment="1">
      <alignment horizontal="center" vertical="center" wrapText="1"/>
    </xf>
    <xf numFmtId="0" fontId="19" fillId="0" borderId="5" xfId="0" applyFont="1" applyBorder="1" applyAlignment="1">
      <alignment horizontal="center" vertical="center" wrapText="1"/>
    </xf>
    <xf numFmtId="4" fontId="17" fillId="4" borderId="3" xfId="18" applyNumberFormat="1" applyFont="1" applyFill="1" applyBorder="1" applyAlignment="1">
      <alignment horizontal="center" vertical="center" wrapText="1"/>
    </xf>
    <xf numFmtId="4" fontId="17" fillId="4" borderId="4" xfId="18" applyNumberFormat="1" applyFont="1" applyFill="1" applyBorder="1" applyAlignment="1">
      <alignment horizontal="center" vertical="center" wrapText="1"/>
    </xf>
    <xf numFmtId="4" fontId="17" fillId="4" borderId="6" xfId="18" applyNumberFormat="1" applyFont="1" applyFill="1" applyBorder="1" applyAlignment="1">
      <alignment horizontal="center" vertical="center" wrapText="1"/>
    </xf>
    <xf numFmtId="0" fontId="26" fillId="0" borderId="10" xfId="0" applyFont="1" applyFill="1" applyBorder="1" applyAlignment="1">
      <alignment horizontal="center" vertical="center"/>
    </xf>
    <xf numFmtId="167" fontId="17" fillId="3" borderId="3" xfId="0" applyNumberFormat="1" applyFont="1" applyFill="1" applyBorder="1" applyAlignment="1">
      <alignment horizontal="center" vertical="center" wrapText="1"/>
    </xf>
    <xf numFmtId="167" fontId="17" fillId="3" borderId="6" xfId="0" applyNumberFormat="1" applyFont="1" applyFill="1" applyBorder="1" applyAlignment="1">
      <alignment horizontal="center" vertical="center" wrapText="1"/>
    </xf>
    <xf numFmtId="0" fontId="13" fillId="3" borderId="4" xfId="0" applyFont="1" applyFill="1" applyBorder="1" applyAlignment="1">
      <alignment horizontal="center"/>
    </xf>
    <xf numFmtId="0" fontId="13" fillId="3" borderId="4" xfId="0" applyFont="1" applyFill="1" applyBorder="1" applyAlignment="1">
      <alignment horizontal="center" vertical="center" wrapText="1"/>
    </xf>
    <xf numFmtId="0" fontId="31" fillId="4" borderId="3" xfId="0" applyFont="1" applyFill="1" applyBorder="1" applyAlignment="1">
      <alignment horizontal="center" vertical="center" wrapText="1"/>
    </xf>
    <xf numFmtId="0" fontId="31" fillId="4" borderId="4" xfId="0" applyFont="1" applyFill="1" applyBorder="1" applyAlignment="1">
      <alignment horizontal="center" vertical="center" wrapText="1"/>
    </xf>
    <xf numFmtId="0" fontId="31" fillId="4" borderId="6" xfId="0" applyFont="1" applyFill="1" applyBorder="1" applyAlignment="1">
      <alignment horizontal="center" vertical="center" wrapText="1"/>
    </xf>
    <xf numFmtId="0" fontId="9" fillId="0" borderId="0" xfId="0" applyFont="1" applyAlignment="1">
      <alignment horizontal="center" vertical="center"/>
    </xf>
    <xf numFmtId="0" fontId="9" fillId="0" borderId="0" xfId="0" applyFont="1" applyFill="1" applyAlignment="1">
      <alignment horizontal="center" vertical="center"/>
    </xf>
    <xf numFmtId="0" fontId="8" fillId="0" borderId="2" xfId="0" applyFont="1" applyBorder="1" applyAlignment="1">
      <alignment horizontal="justify" vertical="center" wrapText="1"/>
    </xf>
    <xf numFmtId="0" fontId="8" fillId="0" borderId="5" xfId="0" applyFont="1" applyBorder="1" applyAlignment="1">
      <alignment horizontal="justify" vertical="center" wrapText="1"/>
    </xf>
    <xf numFmtId="0" fontId="8" fillId="0" borderId="41" xfId="0" applyFont="1" applyBorder="1" applyAlignment="1">
      <alignment horizontal="justify" vertical="center" wrapText="1"/>
    </xf>
  </cellXfs>
  <cellStyles count="87">
    <cellStyle name="Excel Built-in Normal" xfId="1"/>
    <cellStyle name="Обычный" xfId="0" builtinId="0"/>
    <cellStyle name="Обычный 2" xfId="2"/>
    <cellStyle name="Обычный 2 2" xfId="3"/>
    <cellStyle name="Обычный 2 2 2" xfId="4"/>
    <cellStyle name="Обычный 2 2 2 2" xfId="5"/>
    <cellStyle name="Обычный 2 2 2_Отчет за 2015 год" xfId="6"/>
    <cellStyle name="Обычный 2 2 3" xfId="7"/>
    <cellStyle name="Обычный 2 2_Отчет за 2015 год" xfId="8"/>
    <cellStyle name="Обычный 2 3" xfId="9"/>
    <cellStyle name="Обычный 2 3 2" xfId="10"/>
    <cellStyle name="Обычный 2 3 2 2" xfId="11"/>
    <cellStyle name="Обычный 2 3 2_Отчет за 2015 год" xfId="12"/>
    <cellStyle name="Обычный 2 3 3" xfId="13"/>
    <cellStyle name="Обычный 2 3_Отчет за 2015 год" xfId="14"/>
    <cellStyle name="Обычный 2 4" xfId="15"/>
    <cellStyle name="Обычный 2 4 2" xfId="16"/>
    <cellStyle name="Обычный 2 4_Отчет за 2015 год" xfId="17"/>
    <cellStyle name="Обычный 2 5" xfId="18"/>
    <cellStyle name="Обычный 2 5 2" xfId="19"/>
    <cellStyle name="Обычный 2 5_Отчет за 2015 год" xfId="20"/>
    <cellStyle name="Обычный 2 6" xfId="21"/>
    <cellStyle name="Обычный 2 7" xfId="22"/>
    <cellStyle name="Обычный 2_Отчет за 2015 год" xfId="23"/>
    <cellStyle name="Обычный 3" xfId="24"/>
    <cellStyle name="Обычный 3 2" xfId="25"/>
    <cellStyle name="Обычный 3 2 2" xfId="26"/>
    <cellStyle name="Обычный 3 2 2 2" xfId="27"/>
    <cellStyle name="Обычный 3 2 2_Отчет за 2015 год" xfId="28"/>
    <cellStyle name="Обычный 3 2 3" xfId="29"/>
    <cellStyle name="Обычный 3 2_Отчет за 2015 год" xfId="30"/>
    <cellStyle name="Обычный 3 3" xfId="31"/>
    <cellStyle name="Обычный 3 3 2" xfId="32"/>
    <cellStyle name="Обычный 3 3 2 2" xfId="33"/>
    <cellStyle name="Обычный 3 3 2_Отчет за 2015 год" xfId="34"/>
    <cellStyle name="Обычный 3 3 3" xfId="35"/>
    <cellStyle name="Обычный 3 3_Отчет за 2015 год" xfId="36"/>
    <cellStyle name="Обычный 3 4" xfId="37"/>
    <cellStyle name="Обычный 3 4 2" xfId="38"/>
    <cellStyle name="Обычный 3 4_Отчет за 2015 год" xfId="39"/>
    <cellStyle name="Обычный 3 5" xfId="40"/>
    <cellStyle name="Обычный 3 6" xfId="41"/>
    <cellStyle name="Обычный 3_Отчет за 2015 год" xfId="42"/>
    <cellStyle name="Обычный 4" xfId="43"/>
    <cellStyle name="Обычный 4 2" xfId="44"/>
    <cellStyle name="Обычный 4 2 2" xfId="45"/>
    <cellStyle name="Обычный 4 2 2 2" xfId="46"/>
    <cellStyle name="Обычный 4 2 2_Отчет за 2015 год" xfId="47"/>
    <cellStyle name="Обычный 4 2 3" xfId="48"/>
    <cellStyle name="Обычный 4 2_Отчет за 2015 год" xfId="49"/>
    <cellStyle name="Обычный 4 3" xfId="50"/>
    <cellStyle name="Обычный 4 3 2" xfId="51"/>
    <cellStyle name="Обычный 4 3 2 2" xfId="52"/>
    <cellStyle name="Обычный 4 3 2_Отчет за 2015 год" xfId="53"/>
    <cellStyle name="Обычный 4 3 3" xfId="54"/>
    <cellStyle name="Обычный 4 3_Отчет за 2015 год" xfId="55"/>
    <cellStyle name="Обычный 4 4" xfId="56"/>
    <cellStyle name="Обычный 4 4 2" xfId="57"/>
    <cellStyle name="Обычный 4 4_Отчет за 2015 год" xfId="58"/>
    <cellStyle name="Обычный 4 5" xfId="59"/>
    <cellStyle name="Обычный 4 6" xfId="60"/>
    <cellStyle name="Обычный 4_Отчет за 2015 год" xfId="61"/>
    <cellStyle name="Обычный 5" xfId="62"/>
    <cellStyle name="Обычный 6" xfId="63"/>
    <cellStyle name="Обычный 6 2" xfId="64"/>
    <cellStyle name="Обычный 6_Отчет за 2015 год" xfId="65"/>
    <cellStyle name="Обычный 7" xfId="66"/>
    <cellStyle name="Процентный" xfId="67" builtinId="5"/>
    <cellStyle name="Процентный 2" xfId="68"/>
    <cellStyle name="Финансовый" xfId="69" builtinId="3"/>
    <cellStyle name="Финансовый 2" xfId="70"/>
    <cellStyle name="Финансовый 2 2" xfId="71"/>
    <cellStyle name="Финансовый 2 2 2" xfId="72"/>
    <cellStyle name="Финансовый 2 3" xfId="73"/>
    <cellStyle name="Финансовый 2 3 2" xfId="74"/>
    <cellStyle name="Финансовый 2 4" xfId="75"/>
    <cellStyle name="Финансовый 2 5" xfId="76"/>
    <cellStyle name="Финансовый 3" xfId="77"/>
    <cellStyle name="Финансовый 3 2" xfId="78"/>
    <cellStyle name="Финансовый 3 2 2" xfId="79"/>
    <cellStyle name="Финансовый 3 3" xfId="80"/>
    <cellStyle name="Финансовый 3 3 2" xfId="81"/>
    <cellStyle name="Финансовый 3 4" xfId="82"/>
    <cellStyle name="Финансовый 3 5" xfId="83"/>
    <cellStyle name="Финансовый 4" xfId="84"/>
    <cellStyle name="Финансовый 4 2" xfId="85"/>
    <cellStyle name="Финансовый 5" xfId="86"/>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71"/>
  <sheetViews>
    <sheetView tabSelected="1" view="pageBreakPreview" zoomScale="65" zoomScaleNormal="90" zoomScaleSheetLayoutView="65" workbookViewId="0">
      <pane ySplit="8" topLeftCell="A9" activePane="bottomLeft" state="frozen"/>
      <selection pane="bottomLeft" activeCell="B9" sqref="B9"/>
    </sheetView>
  </sheetViews>
  <sheetFormatPr defaultRowHeight="15" x14ac:dyDescent="0.25"/>
  <cols>
    <col min="1" max="1" width="6.42578125" style="129" customWidth="1"/>
    <col min="2" max="2" width="31.42578125" style="129" customWidth="1"/>
    <col min="3" max="3" width="15.140625" style="134" customWidth="1"/>
    <col min="4" max="4" width="17" style="135" customWidth="1"/>
    <col min="5" max="5" width="18.42578125" style="136" customWidth="1"/>
    <col min="6" max="6" width="5.5703125" style="129" customWidth="1"/>
    <col min="7" max="7" width="5.85546875" style="129" customWidth="1"/>
    <col min="8" max="8" width="18.28515625" style="135" customWidth="1"/>
    <col min="9" max="9" width="18" style="136" customWidth="1"/>
    <col min="10" max="10" width="4.85546875" style="129" customWidth="1"/>
    <col min="11" max="11" width="5" style="129" customWidth="1"/>
    <col min="12" max="12" width="18.5703125" style="129" customWidth="1"/>
    <col min="13" max="13" width="18.85546875" style="129" customWidth="1"/>
    <col min="14" max="14" width="4.7109375" style="129" customWidth="1"/>
    <col min="15" max="15" width="6.28515625" style="129" customWidth="1"/>
    <col min="16" max="16" width="14.28515625" style="129" customWidth="1"/>
    <col min="17" max="17" width="9.140625" style="129"/>
    <col min="18" max="18" width="11.28515625" style="129" bestFit="1" customWidth="1"/>
    <col min="19" max="19" width="23.5703125" style="129" customWidth="1"/>
    <col min="20" max="20" width="12.7109375" style="129" bestFit="1" customWidth="1"/>
    <col min="21" max="21" width="14.28515625" style="129" bestFit="1" customWidth="1"/>
    <col min="22" max="22" width="11.5703125" style="129" bestFit="1" customWidth="1"/>
    <col min="23" max="23" width="10.42578125" style="129" bestFit="1" customWidth="1"/>
    <col min="24" max="24" width="11.5703125" style="129" bestFit="1" customWidth="1"/>
    <col min="25" max="16384" width="9.140625" style="129"/>
  </cols>
  <sheetData>
    <row r="1" spans="1:17" x14ac:dyDescent="0.25">
      <c r="M1" s="115" t="s">
        <v>593</v>
      </c>
    </row>
    <row r="2" spans="1:17" ht="18.75" x14ac:dyDescent="0.3">
      <c r="A2" s="782" t="s">
        <v>352</v>
      </c>
      <c r="B2" s="782"/>
      <c r="C2" s="782"/>
      <c r="D2" s="782"/>
      <c r="E2" s="782"/>
      <c r="F2" s="782"/>
      <c r="G2" s="782"/>
      <c r="H2" s="782"/>
      <c r="I2" s="782"/>
      <c r="J2" s="782"/>
      <c r="K2" s="782"/>
      <c r="L2" s="782"/>
      <c r="M2" s="782"/>
      <c r="N2" s="782"/>
      <c r="O2" s="782"/>
      <c r="P2" s="782"/>
    </row>
    <row r="3" spans="1:17" ht="18.75" x14ac:dyDescent="0.3">
      <c r="A3" s="782" t="s">
        <v>592</v>
      </c>
      <c r="B3" s="782"/>
      <c r="C3" s="782"/>
      <c r="D3" s="782"/>
      <c r="E3" s="782"/>
      <c r="F3" s="782"/>
      <c r="G3" s="782"/>
      <c r="H3" s="782"/>
      <c r="I3" s="782"/>
      <c r="J3" s="782"/>
      <c r="K3" s="782"/>
      <c r="L3" s="782"/>
      <c r="M3" s="782"/>
      <c r="N3" s="782"/>
      <c r="O3" s="782"/>
      <c r="P3" s="782"/>
    </row>
    <row r="4" spans="1:17" ht="18.75" x14ac:dyDescent="0.3">
      <c r="A4" s="116"/>
      <c r="B4" s="116"/>
      <c r="C4" s="137"/>
      <c r="D4" s="138"/>
      <c r="E4" s="139"/>
      <c r="F4" s="116"/>
      <c r="G4" s="116"/>
      <c r="H4" s="138"/>
      <c r="I4" s="139"/>
      <c r="J4" s="116"/>
      <c r="K4" s="116"/>
      <c r="L4" s="116"/>
      <c r="M4" s="116"/>
      <c r="N4" s="116"/>
      <c r="O4" s="791"/>
      <c r="P4" s="791"/>
    </row>
    <row r="5" spans="1:17" s="140" customFormat="1" ht="42" customHeight="1" x14ac:dyDescent="0.2">
      <c r="A5" s="783" t="s">
        <v>15</v>
      </c>
      <c r="B5" s="783" t="s">
        <v>16</v>
      </c>
      <c r="C5" s="783" t="s">
        <v>17</v>
      </c>
      <c r="D5" s="788" t="s">
        <v>583</v>
      </c>
      <c r="E5" s="789"/>
      <c r="F5" s="789"/>
      <c r="G5" s="790"/>
      <c r="H5" s="788" t="s">
        <v>584</v>
      </c>
      <c r="I5" s="789"/>
      <c r="J5" s="789"/>
      <c r="K5" s="790"/>
      <c r="L5" s="788" t="s">
        <v>18</v>
      </c>
      <c r="M5" s="789"/>
      <c r="N5" s="789"/>
      <c r="O5" s="790"/>
      <c r="P5" s="783" t="s">
        <v>19</v>
      </c>
    </row>
    <row r="6" spans="1:17" s="140" customFormat="1" ht="42" customHeight="1" x14ac:dyDescent="0.2">
      <c r="A6" s="784"/>
      <c r="B6" s="784"/>
      <c r="C6" s="784"/>
      <c r="D6" s="241" t="s">
        <v>20</v>
      </c>
      <c r="E6" s="141" t="s">
        <v>21</v>
      </c>
      <c r="F6" s="241" t="s">
        <v>22</v>
      </c>
      <c r="G6" s="241" t="s">
        <v>23</v>
      </c>
      <c r="H6" s="241" t="s">
        <v>20</v>
      </c>
      <c r="I6" s="141" t="s">
        <v>21</v>
      </c>
      <c r="J6" s="241" t="s">
        <v>22</v>
      </c>
      <c r="K6" s="241" t="s">
        <v>23</v>
      </c>
      <c r="L6" s="241" t="s">
        <v>20</v>
      </c>
      <c r="M6" s="241" t="s">
        <v>21</v>
      </c>
      <c r="N6" s="241" t="s">
        <v>22</v>
      </c>
      <c r="O6" s="241" t="s">
        <v>23</v>
      </c>
      <c r="P6" s="784"/>
    </row>
    <row r="7" spans="1:17" s="140" customFormat="1" ht="14.25" customHeight="1" thickBot="1" x14ac:dyDescent="0.25">
      <c r="A7" s="241">
        <v>1</v>
      </c>
      <c r="B7" s="241">
        <v>2</v>
      </c>
      <c r="C7" s="142">
        <v>3</v>
      </c>
      <c r="D7" s="241">
        <v>4</v>
      </c>
      <c r="E7" s="141">
        <v>5</v>
      </c>
      <c r="F7" s="241">
        <v>6</v>
      </c>
      <c r="G7" s="241">
        <v>7</v>
      </c>
      <c r="H7" s="241">
        <v>4</v>
      </c>
      <c r="I7" s="141">
        <v>5</v>
      </c>
      <c r="J7" s="241">
        <v>10</v>
      </c>
      <c r="K7" s="241">
        <v>11</v>
      </c>
      <c r="L7" s="241">
        <v>12</v>
      </c>
      <c r="M7" s="241">
        <v>13</v>
      </c>
      <c r="N7" s="241">
        <v>14</v>
      </c>
      <c r="O7" s="241">
        <v>15</v>
      </c>
      <c r="P7" s="241">
        <v>16</v>
      </c>
    </row>
    <row r="8" spans="1:17" ht="19.5" customHeight="1" thickBot="1" x14ac:dyDescent="0.3">
      <c r="A8" s="785" t="s">
        <v>24</v>
      </c>
      <c r="B8" s="786"/>
      <c r="C8" s="786"/>
      <c r="D8" s="786"/>
      <c r="E8" s="786"/>
      <c r="F8" s="786"/>
      <c r="G8" s="786"/>
      <c r="H8" s="786"/>
      <c r="I8" s="786"/>
      <c r="J8" s="786"/>
      <c r="K8" s="786"/>
      <c r="L8" s="786"/>
      <c r="M8" s="786"/>
      <c r="N8" s="786"/>
      <c r="O8" s="786"/>
      <c r="P8" s="787"/>
    </row>
    <row r="9" spans="1:17" s="513" customFormat="1" ht="38.25" customHeight="1" x14ac:dyDescent="0.2">
      <c r="A9" s="501" t="s">
        <v>47</v>
      </c>
      <c r="B9" s="502" t="s">
        <v>58</v>
      </c>
      <c r="C9" s="794" t="s">
        <v>257</v>
      </c>
      <c r="D9" s="503"/>
      <c r="E9" s="504">
        <v>353410.7</v>
      </c>
      <c r="F9" s="505"/>
      <c r="G9" s="506"/>
      <c r="H9" s="503"/>
      <c r="I9" s="504">
        <v>353410.7</v>
      </c>
      <c r="J9" s="505"/>
      <c r="K9" s="507"/>
      <c r="L9" s="508"/>
      <c r="M9" s="509">
        <v>353228.772</v>
      </c>
      <c r="N9" s="505"/>
      <c r="O9" s="510"/>
      <c r="P9" s="511"/>
      <c r="Q9" s="512"/>
    </row>
    <row r="10" spans="1:17" s="513" customFormat="1" ht="38.25" x14ac:dyDescent="0.2">
      <c r="A10" s="514" t="s">
        <v>48</v>
      </c>
      <c r="B10" s="515" t="s">
        <v>59</v>
      </c>
      <c r="C10" s="795"/>
      <c r="D10" s="516"/>
      <c r="E10" s="517">
        <v>99695.7</v>
      </c>
      <c r="F10" s="518"/>
      <c r="G10" s="519"/>
      <c r="H10" s="516"/>
      <c r="I10" s="517">
        <v>99695.7</v>
      </c>
      <c r="J10" s="518"/>
      <c r="K10" s="520"/>
      <c r="L10" s="521"/>
      <c r="M10" s="522">
        <v>96541.968999999997</v>
      </c>
      <c r="N10" s="518"/>
      <c r="O10" s="523"/>
      <c r="P10" s="524"/>
      <c r="Q10" s="512"/>
    </row>
    <row r="11" spans="1:17" s="538" customFormat="1" ht="38.25" x14ac:dyDescent="0.15">
      <c r="A11" s="525" t="s">
        <v>49</v>
      </c>
      <c r="B11" s="526" t="s">
        <v>60</v>
      </c>
      <c r="C11" s="795"/>
      <c r="D11" s="527"/>
      <c r="E11" s="528">
        <f>E12+E13</f>
        <v>83334</v>
      </c>
      <c r="F11" s="529"/>
      <c r="G11" s="530"/>
      <c r="H11" s="527"/>
      <c r="I11" s="528">
        <f>I12+I13</f>
        <v>83334</v>
      </c>
      <c r="J11" s="529"/>
      <c r="K11" s="531"/>
      <c r="L11" s="532"/>
      <c r="M11" s="533">
        <f>M12+M13</f>
        <v>83331.641000000003</v>
      </c>
      <c r="N11" s="534"/>
      <c r="O11" s="535"/>
      <c r="P11" s="536"/>
      <c r="Q11" s="537"/>
    </row>
    <row r="12" spans="1:17" s="513" customFormat="1" ht="38.25" x14ac:dyDescent="0.2">
      <c r="A12" s="514" t="s">
        <v>110</v>
      </c>
      <c r="B12" s="515" t="s">
        <v>61</v>
      </c>
      <c r="C12" s="795"/>
      <c r="D12" s="516"/>
      <c r="E12" s="517">
        <v>3100</v>
      </c>
      <c r="F12" s="518"/>
      <c r="G12" s="519"/>
      <c r="H12" s="516"/>
      <c r="I12" s="517">
        <v>3100</v>
      </c>
      <c r="J12" s="518"/>
      <c r="K12" s="520"/>
      <c r="L12" s="521"/>
      <c r="M12" s="522">
        <v>3099.8539999999998</v>
      </c>
      <c r="N12" s="518"/>
      <c r="O12" s="523"/>
      <c r="P12" s="524"/>
      <c r="Q12" s="512"/>
    </row>
    <row r="13" spans="1:17" s="513" customFormat="1" ht="165.75" x14ac:dyDescent="0.2">
      <c r="A13" s="514" t="s">
        <v>111</v>
      </c>
      <c r="B13" s="515" t="s">
        <v>423</v>
      </c>
      <c r="C13" s="795"/>
      <c r="D13" s="516"/>
      <c r="E13" s="517">
        <v>80234</v>
      </c>
      <c r="F13" s="518"/>
      <c r="G13" s="519"/>
      <c r="H13" s="516"/>
      <c r="I13" s="517">
        <v>80234</v>
      </c>
      <c r="J13" s="518"/>
      <c r="K13" s="520"/>
      <c r="L13" s="521"/>
      <c r="M13" s="522">
        <v>80231.786999999997</v>
      </c>
      <c r="N13" s="518"/>
      <c r="O13" s="523"/>
      <c r="P13" s="524"/>
      <c r="Q13" s="512"/>
    </row>
    <row r="14" spans="1:17" s="513" customFormat="1" ht="63.75" x14ac:dyDescent="0.2">
      <c r="A14" s="514" t="s">
        <v>50</v>
      </c>
      <c r="B14" s="515" t="s">
        <v>424</v>
      </c>
      <c r="C14" s="795"/>
      <c r="D14" s="516"/>
      <c r="E14" s="517">
        <v>27316</v>
      </c>
      <c r="F14" s="518"/>
      <c r="G14" s="519"/>
      <c r="H14" s="516"/>
      <c r="I14" s="517">
        <v>27316</v>
      </c>
      <c r="J14" s="518"/>
      <c r="K14" s="520"/>
      <c r="L14" s="521"/>
      <c r="M14" s="522">
        <v>27315.054</v>
      </c>
      <c r="N14" s="518"/>
      <c r="O14" s="523"/>
      <c r="P14" s="524"/>
      <c r="Q14" s="512"/>
    </row>
    <row r="15" spans="1:17" s="144" customFormat="1" ht="38.25" customHeight="1" x14ac:dyDescent="0.2">
      <c r="A15" s="148" t="s">
        <v>51</v>
      </c>
      <c r="B15" s="149" t="s">
        <v>52</v>
      </c>
      <c r="C15" s="795"/>
      <c r="D15" s="118">
        <f>D16+D17+D18+D19+D20+D21+D22+D23+D24+D25+D26+D27+D28+D29+D30+D31+D34+D35+D36+D37+D38+D39+D40+D41+D42+D43+D44+D45+D46+D47+D48+D49+D50+D51+D52+D53+D54+D55+D56+D32</f>
        <v>972049.39999999991</v>
      </c>
      <c r="E15" s="118">
        <f>E16+E17+E18+E19+E20+E21+E22+E23+E24+E25+E26+E27+E28+E29+E30+E31+E33+E34+E35+E36+E37+E38+E39+E40+E41+E42+E43+E44+E45+E46+E47+E48+E49+E50+E51+E52+E53+E54+E55+E56+E32</f>
        <v>3813139.7999999993</v>
      </c>
      <c r="F15" s="150"/>
      <c r="G15" s="151"/>
      <c r="H15" s="118">
        <f>H16+H17+H18+H19+H20+H21+H22+H23+H24+H25+H26+H27+H28+H29+H30+H31+H34+H35+H36+H37+H38+H39+H40+H41+H42+H43+H44+H45+H46+H47+H48+H49+H50+H51+H52+H53+H54+H55+H56+H32</f>
        <v>933786.19300000009</v>
      </c>
      <c r="I15" s="118">
        <f>I16+I17+I18+I19+I20+I21+I22+I23+I24+I25+I26+I27+I28+I29+I30+I31+I34+I35+I36+I37+I38+I39+I40+I41+I42+I43+I44+I45+I46+I47+I48+I49+I50+I51+I52+I53+I54+I55+I56+I32</f>
        <v>3811339.7999999993</v>
      </c>
      <c r="J15" s="150"/>
      <c r="K15" s="151"/>
      <c r="L15" s="449">
        <f>L16+L17+L18+L19+L20+L21+L22+L23+L24+L25+L26+L27+L28+L29+L30+L31+L34+L35+L36+L37+L38+L39+L40+L41+L42+L43+L44+L45+L46+L47+L48+L49+L50+L51+L52+L53+L54+L55+L56+L32</f>
        <v>933505.84400000004</v>
      </c>
      <c r="M15" s="448">
        <f>M16+M17+M18+M19+M20+M21+M22+M23+M24+M25+M26+M27+M28+M29+M30+M31+M34+M35+M36+M37+M38+M39+M40+M41+M42+M43+M44+M45+M46+M47+M48+M49+M50+M51+M52+M53+M54+M55+M56</f>
        <v>3804293.6659999997</v>
      </c>
      <c r="N15" s="145"/>
      <c r="O15" s="146"/>
      <c r="P15" s="147"/>
      <c r="Q15" s="143"/>
    </row>
    <row r="16" spans="1:17" s="513" customFormat="1" ht="25.5" x14ac:dyDescent="0.2">
      <c r="A16" s="514" t="s">
        <v>112</v>
      </c>
      <c r="B16" s="515" t="s">
        <v>62</v>
      </c>
      <c r="C16" s="795"/>
      <c r="D16" s="539"/>
      <c r="E16" s="517">
        <v>1581973.3</v>
      </c>
      <c r="F16" s="540"/>
      <c r="G16" s="541"/>
      <c r="H16" s="539"/>
      <c r="I16" s="517">
        <v>1581973.3</v>
      </c>
      <c r="J16" s="540"/>
      <c r="K16" s="542"/>
      <c r="L16" s="543"/>
      <c r="M16" s="522">
        <v>1581553.4850000001</v>
      </c>
      <c r="N16" s="540"/>
      <c r="O16" s="544"/>
      <c r="P16" s="545"/>
      <c r="Q16" s="512"/>
    </row>
    <row r="17" spans="1:17" s="513" customFormat="1" ht="25.5" x14ac:dyDescent="0.2">
      <c r="A17" s="514" t="s">
        <v>113</v>
      </c>
      <c r="B17" s="515" t="s">
        <v>63</v>
      </c>
      <c r="C17" s="795"/>
      <c r="D17" s="539"/>
      <c r="E17" s="517">
        <v>2962.3</v>
      </c>
      <c r="F17" s="540"/>
      <c r="G17" s="541"/>
      <c r="H17" s="539"/>
      <c r="I17" s="517">
        <v>2962.3</v>
      </c>
      <c r="J17" s="540"/>
      <c r="K17" s="542"/>
      <c r="L17" s="543"/>
      <c r="M17" s="522">
        <v>2862.5390000000002</v>
      </c>
      <c r="N17" s="540"/>
      <c r="O17" s="544"/>
      <c r="P17" s="545"/>
      <c r="Q17" s="512"/>
    </row>
    <row r="18" spans="1:17" s="513" customFormat="1" ht="51" x14ac:dyDescent="0.2">
      <c r="A18" s="514" t="s">
        <v>114</v>
      </c>
      <c r="B18" s="515" t="s">
        <v>64</v>
      </c>
      <c r="C18" s="795"/>
      <c r="D18" s="539"/>
      <c r="E18" s="517">
        <v>30983.599999999999</v>
      </c>
      <c r="F18" s="540"/>
      <c r="G18" s="541"/>
      <c r="H18" s="539"/>
      <c r="I18" s="517">
        <v>30983.599999999999</v>
      </c>
      <c r="J18" s="540"/>
      <c r="K18" s="542"/>
      <c r="L18" s="543"/>
      <c r="M18" s="522">
        <v>30935.877</v>
      </c>
      <c r="N18" s="540"/>
      <c r="O18" s="544"/>
      <c r="P18" s="545"/>
      <c r="Q18" s="512"/>
    </row>
    <row r="19" spans="1:17" s="513" customFormat="1" ht="38.25" x14ac:dyDescent="0.2">
      <c r="A19" s="514" t="s">
        <v>115</v>
      </c>
      <c r="B19" s="515" t="s">
        <v>425</v>
      </c>
      <c r="C19" s="795"/>
      <c r="D19" s="539"/>
      <c r="E19" s="517">
        <v>1501968.6</v>
      </c>
      <c r="F19" s="540"/>
      <c r="G19" s="541"/>
      <c r="H19" s="539"/>
      <c r="I19" s="517">
        <v>1501968.6</v>
      </c>
      <c r="J19" s="540"/>
      <c r="K19" s="542"/>
      <c r="L19" s="543"/>
      <c r="M19" s="522">
        <v>1501231.862</v>
      </c>
      <c r="N19" s="540"/>
      <c r="O19" s="544"/>
      <c r="P19" s="545"/>
      <c r="Q19" s="512"/>
    </row>
    <row r="20" spans="1:17" s="513" customFormat="1" ht="102" customHeight="1" x14ac:dyDescent="0.2">
      <c r="A20" s="514" t="s">
        <v>116</v>
      </c>
      <c r="B20" s="515" t="s">
        <v>65</v>
      </c>
      <c r="C20" s="792" t="s">
        <v>257</v>
      </c>
      <c r="D20" s="539"/>
      <c r="E20" s="517">
        <v>19888.599999999999</v>
      </c>
      <c r="F20" s="540"/>
      <c r="G20" s="541"/>
      <c r="H20" s="539"/>
      <c r="I20" s="517">
        <v>19888.599999999999</v>
      </c>
      <c r="J20" s="540"/>
      <c r="K20" s="542"/>
      <c r="L20" s="543"/>
      <c r="M20" s="522">
        <v>19796.723999999998</v>
      </c>
      <c r="N20" s="540"/>
      <c r="O20" s="544"/>
      <c r="P20" s="545"/>
      <c r="Q20" s="512"/>
    </row>
    <row r="21" spans="1:17" s="513" customFormat="1" ht="51" x14ac:dyDescent="0.2">
      <c r="A21" s="514" t="s">
        <v>117</v>
      </c>
      <c r="B21" s="515" t="s">
        <v>66</v>
      </c>
      <c r="C21" s="792"/>
      <c r="D21" s="539"/>
      <c r="E21" s="517">
        <v>136633.79999999999</v>
      </c>
      <c r="F21" s="540"/>
      <c r="G21" s="541"/>
      <c r="H21" s="539"/>
      <c r="I21" s="517">
        <v>136633.79999999999</v>
      </c>
      <c r="J21" s="540"/>
      <c r="K21" s="542"/>
      <c r="L21" s="543"/>
      <c r="M21" s="522">
        <v>136607.21400000001</v>
      </c>
      <c r="N21" s="540"/>
      <c r="O21" s="544"/>
      <c r="P21" s="545"/>
      <c r="Q21" s="512"/>
    </row>
    <row r="22" spans="1:17" s="513" customFormat="1" ht="38.25" x14ac:dyDescent="0.2">
      <c r="A22" s="514" t="s">
        <v>118</v>
      </c>
      <c r="B22" s="515" t="s">
        <v>67</v>
      </c>
      <c r="C22" s="792"/>
      <c r="D22" s="539"/>
      <c r="E22" s="517">
        <v>9110.4</v>
      </c>
      <c r="F22" s="540"/>
      <c r="G22" s="541"/>
      <c r="H22" s="539"/>
      <c r="I22" s="517">
        <v>9110.4</v>
      </c>
      <c r="J22" s="540"/>
      <c r="K22" s="542"/>
      <c r="L22" s="543"/>
      <c r="M22" s="522">
        <v>9107.2109999999993</v>
      </c>
      <c r="N22" s="540"/>
      <c r="O22" s="544"/>
      <c r="P22" s="545"/>
      <c r="Q22" s="512"/>
    </row>
    <row r="23" spans="1:17" s="513" customFormat="1" ht="255" x14ac:dyDescent="0.2">
      <c r="A23" s="514" t="s">
        <v>119</v>
      </c>
      <c r="B23" s="515" t="s">
        <v>68</v>
      </c>
      <c r="C23" s="792"/>
      <c r="D23" s="539"/>
      <c r="E23" s="517">
        <v>14.1</v>
      </c>
      <c r="F23" s="540"/>
      <c r="G23" s="541"/>
      <c r="H23" s="539"/>
      <c r="I23" s="517">
        <v>14.1</v>
      </c>
      <c r="J23" s="540"/>
      <c r="K23" s="542"/>
      <c r="L23" s="543"/>
      <c r="M23" s="522">
        <v>0</v>
      </c>
      <c r="N23" s="540"/>
      <c r="O23" s="544"/>
      <c r="P23" s="545"/>
      <c r="Q23" s="512"/>
    </row>
    <row r="24" spans="1:17" s="513" customFormat="1" ht="89.25" customHeight="1" x14ac:dyDescent="0.2">
      <c r="A24" s="514" t="s">
        <v>120</v>
      </c>
      <c r="B24" s="515" t="s">
        <v>69</v>
      </c>
      <c r="C24" s="792"/>
      <c r="D24" s="539"/>
      <c r="E24" s="517">
        <v>307292.09999999998</v>
      </c>
      <c r="F24" s="540"/>
      <c r="G24" s="541"/>
      <c r="H24" s="539"/>
      <c r="I24" s="517">
        <v>307292.09999999998</v>
      </c>
      <c r="J24" s="540"/>
      <c r="K24" s="542"/>
      <c r="L24" s="543"/>
      <c r="M24" s="522">
        <v>307148.00599999999</v>
      </c>
      <c r="N24" s="540"/>
      <c r="O24" s="544"/>
      <c r="P24" s="545"/>
      <c r="Q24" s="512"/>
    </row>
    <row r="25" spans="1:17" s="513" customFormat="1" ht="51" x14ac:dyDescent="0.2">
      <c r="A25" s="514" t="s">
        <v>121</v>
      </c>
      <c r="B25" s="515" t="s">
        <v>70</v>
      </c>
      <c r="C25" s="792"/>
      <c r="D25" s="539"/>
      <c r="E25" s="517">
        <v>11892.4</v>
      </c>
      <c r="F25" s="540"/>
      <c r="G25" s="541"/>
      <c r="H25" s="539"/>
      <c r="I25" s="517">
        <v>11892.4</v>
      </c>
      <c r="J25" s="540"/>
      <c r="K25" s="542"/>
      <c r="L25" s="543"/>
      <c r="M25" s="522">
        <v>11807.558999999999</v>
      </c>
      <c r="N25" s="540"/>
      <c r="O25" s="544"/>
      <c r="P25" s="545"/>
      <c r="Q25" s="512"/>
    </row>
    <row r="26" spans="1:17" s="513" customFormat="1" ht="63.75" x14ac:dyDescent="0.2">
      <c r="A26" s="514" t="s">
        <v>122</v>
      </c>
      <c r="B26" s="515" t="s">
        <v>71</v>
      </c>
      <c r="C26" s="792"/>
      <c r="D26" s="539"/>
      <c r="E26" s="517">
        <v>140</v>
      </c>
      <c r="F26" s="540"/>
      <c r="G26" s="541"/>
      <c r="H26" s="539"/>
      <c r="I26" s="517">
        <v>140</v>
      </c>
      <c r="J26" s="540"/>
      <c r="K26" s="542"/>
      <c r="L26" s="543"/>
      <c r="M26" s="522">
        <v>89.555000000000007</v>
      </c>
      <c r="N26" s="540"/>
      <c r="O26" s="544"/>
      <c r="P26" s="545"/>
      <c r="Q26" s="512"/>
    </row>
    <row r="27" spans="1:17" s="513" customFormat="1" ht="51" x14ac:dyDescent="0.2">
      <c r="A27" s="514" t="s">
        <v>123</v>
      </c>
      <c r="B27" s="515" t="s">
        <v>72</v>
      </c>
      <c r="C27" s="792"/>
      <c r="D27" s="539"/>
      <c r="E27" s="517">
        <v>658.3</v>
      </c>
      <c r="F27" s="540"/>
      <c r="G27" s="541"/>
      <c r="H27" s="539"/>
      <c r="I27" s="517">
        <v>658.3</v>
      </c>
      <c r="J27" s="540"/>
      <c r="K27" s="542"/>
      <c r="L27" s="543"/>
      <c r="M27" s="522">
        <v>635.03</v>
      </c>
      <c r="N27" s="540"/>
      <c r="O27" s="544"/>
      <c r="P27" s="545"/>
      <c r="Q27" s="512"/>
    </row>
    <row r="28" spans="1:17" s="513" customFormat="1" ht="229.5" x14ac:dyDescent="0.2">
      <c r="A28" s="514" t="s">
        <v>124</v>
      </c>
      <c r="B28" s="515" t="s">
        <v>426</v>
      </c>
      <c r="C28" s="792" t="s">
        <v>257</v>
      </c>
      <c r="D28" s="539"/>
      <c r="E28" s="517">
        <v>3029.5</v>
      </c>
      <c r="F28" s="540"/>
      <c r="G28" s="541"/>
      <c r="H28" s="539"/>
      <c r="I28" s="517">
        <v>3029.5</v>
      </c>
      <c r="J28" s="540"/>
      <c r="K28" s="542"/>
      <c r="L28" s="543"/>
      <c r="M28" s="522">
        <v>2990.5030000000002</v>
      </c>
      <c r="N28" s="540"/>
      <c r="O28" s="544"/>
      <c r="P28" s="545"/>
      <c r="Q28" s="512"/>
    </row>
    <row r="29" spans="1:17" s="513" customFormat="1" ht="63.75" x14ac:dyDescent="0.2">
      <c r="A29" s="514" t="s">
        <v>125</v>
      </c>
      <c r="B29" s="515" t="s">
        <v>73</v>
      </c>
      <c r="C29" s="792"/>
      <c r="D29" s="539"/>
      <c r="E29" s="517">
        <v>22.3</v>
      </c>
      <c r="F29" s="540"/>
      <c r="G29" s="541"/>
      <c r="H29" s="539"/>
      <c r="I29" s="517">
        <v>22.3</v>
      </c>
      <c r="J29" s="540"/>
      <c r="K29" s="542"/>
      <c r="L29" s="543"/>
      <c r="M29" s="522">
        <v>0</v>
      </c>
      <c r="N29" s="540"/>
      <c r="O29" s="544"/>
      <c r="P29" s="545"/>
      <c r="Q29" s="512"/>
    </row>
    <row r="30" spans="1:17" s="513" customFormat="1" ht="51" x14ac:dyDescent="0.2">
      <c r="A30" s="514" t="s">
        <v>126</v>
      </c>
      <c r="B30" s="515" t="s">
        <v>74</v>
      </c>
      <c r="C30" s="792"/>
      <c r="D30" s="539"/>
      <c r="E30" s="517">
        <v>2528.5</v>
      </c>
      <c r="F30" s="540"/>
      <c r="G30" s="541"/>
      <c r="H30" s="539"/>
      <c r="I30" s="517">
        <v>2528.5</v>
      </c>
      <c r="J30" s="540"/>
      <c r="K30" s="542"/>
      <c r="L30" s="543"/>
      <c r="M30" s="522">
        <v>2299.7429999999999</v>
      </c>
      <c r="N30" s="540"/>
      <c r="O30" s="544"/>
      <c r="P30" s="545"/>
      <c r="Q30" s="512"/>
    </row>
    <row r="31" spans="1:17" s="513" customFormat="1" ht="89.25" x14ac:dyDescent="0.2">
      <c r="A31" s="797" t="s">
        <v>127</v>
      </c>
      <c r="B31" s="797" t="s">
        <v>27</v>
      </c>
      <c r="C31" s="546" t="s">
        <v>258</v>
      </c>
      <c r="D31" s="539"/>
      <c r="E31" s="517">
        <v>4843.5</v>
      </c>
      <c r="F31" s="540"/>
      <c r="G31" s="541"/>
      <c r="H31" s="539"/>
      <c r="I31" s="517">
        <v>4843.5</v>
      </c>
      <c r="J31" s="540"/>
      <c r="K31" s="542"/>
      <c r="L31" s="543"/>
      <c r="M31" s="522">
        <v>4715.63</v>
      </c>
      <c r="N31" s="540"/>
      <c r="O31" s="544"/>
      <c r="P31" s="545"/>
      <c r="Q31" s="512"/>
    </row>
    <row r="32" spans="1:17" s="513" customFormat="1" ht="38.25" x14ac:dyDescent="0.2">
      <c r="A32" s="798"/>
      <c r="B32" s="798"/>
      <c r="C32" s="546" t="s">
        <v>562</v>
      </c>
      <c r="D32" s="539"/>
      <c r="E32" s="517">
        <v>2639.3</v>
      </c>
      <c r="F32" s="540"/>
      <c r="G32" s="541"/>
      <c r="H32" s="539"/>
      <c r="I32" s="517">
        <v>2639.3</v>
      </c>
      <c r="J32" s="540"/>
      <c r="K32" s="542"/>
      <c r="L32" s="543"/>
      <c r="M32" s="522">
        <v>2237.6</v>
      </c>
      <c r="N32" s="540"/>
      <c r="O32" s="544"/>
      <c r="P32" s="545"/>
      <c r="Q32" s="512"/>
    </row>
    <row r="33" spans="1:17" s="513" customFormat="1" ht="76.5" x14ac:dyDescent="0.2">
      <c r="A33" s="799"/>
      <c r="B33" s="799"/>
      <c r="C33" s="547" t="s">
        <v>350</v>
      </c>
      <c r="D33" s="548"/>
      <c r="E33" s="517">
        <v>1800</v>
      </c>
      <c r="F33" s="540"/>
      <c r="G33" s="541"/>
      <c r="H33" s="539"/>
      <c r="I33" s="517">
        <v>1800</v>
      </c>
      <c r="J33" s="540"/>
      <c r="K33" s="542"/>
      <c r="L33" s="543"/>
      <c r="M33" s="522">
        <v>1800</v>
      </c>
      <c r="N33" s="540"/>
      <c r="O33" s="544"/>
      <c r="P33" s="545"/>
      <c r="Q33" s="512"/>
    </row>
    <row r="34" spans="1:17" s="513" customFormat="1" ht="25.5" customHeight="1" x14ac:dyDescent="0.2">
      <c r="A34" s="514" t="s">
        <v>128</v>
      </c>
      <c r="B34" s="515" t="s">
        <v>427</v>
      </c>
      <c r="C34" s="793" t="s">
        <v>257</v>
      </c>
      <c r="D34" s="539"/>
      <c r="E34" s="517">
        <v>967.2</v>
      </c>
      <c r="F34" s="540"/>
      <c r="G34" s="541"/>
      <c r="H34" s="539"/>
      <c r="I34" s="517">
        <v>967.2</v>
      </c>
      <c r="J34" s="540"/>
      <c r="K34" s="542"/>
      <c r="L34" s="543"/>
      <c r="M34" s="522">
        <v>965.4</v>
      </c>
      <c r="N34" s="540"/>
      <c r="O34" s="544"/>
      <c r="P34" s="545"/>
      <c r="Q34" s="512"/>
    </row>
    <row r="35" spans="1:17" s="513" customFormat="1" ht="38.25" x14ac:dyDescent="0.2">
      <c r="A35" s="514" t="s">
        <v>129</v>
      </c>
      <c r="B35" s="515" t="s">
        <v>75</v>
      </c>
      <c r="C35" s="793"/>
      <c r="D35" s="539"/>
      <c r="E35" s="517">
        <v>5.2</v>
      </c>
      <c r="F35" s="540"/>
      <c r="G35" s="541"/>
      <c r="H35" s="539"/>
      <c r="I35" s="517">
        <v>5.2</v>
      </c>
      <c r="J35" s="540"/>
      <c r="K35" s="542"/>
      <c r="L35" s="543"/>
      <c r="M35" s="522">
        <v>0</v>
      </c>
      <c r="N35" s="540"/>
      <c r="O35" s="544"/>
      <c r="P35" s="545"/>
      <c r="Q35" s="512"/>
    </row>
    <row r="36" spans="1:17" s="513" customFormat="1" ht="38.25" x14ac:dyDescent="0.2">
      <c r="A36" s="514" t="s">
        <v>130</v>
      </c>
      <c r="B36" s="515" t="s">
        <v>76</v>
      </c>
      <c r="C36" s="793"/>
      <c r="D36" s="539"/>
      <c r="E36" s="517">
        <v>27086.400000000001</v>
      </c>
      <c r="F36" s="540"/>
      <c r="G36" s="541"/>
      <c r="H36" s="539"/>
      <c r="I36" s="517">
        <v>27086.400000000001</v>
      </c>
      <c r="J36" s="540"/>
      <c r="K36" s="542"/>
      <c r="L36" s="543"/>
      <c r="M36" s="522">
        <v>27086.400000000001</v>
      </c>
      <c r="N36" s="540"/>
      <c r="O36" s="544"/>
      <c r="P36" s="545"/>
      <c r="Q36" s="512"/>
    </row>
    <row r="37" spans="1:17" s="513" customFormat="1" ht="25.5" x14ac:dyDescent="0.2">
      <c r="A37" s="514" t="s">
        <v>131</v>
      </c>
      <c r="B37" s="515" t="s">
        <v>77</v>
      </c>
      <c r="C37" s="793"/>
      <c r="D37" s="539"/>
      <c r="E37" s="517">
        <v>10968.6</v>
      </c>
      <c r="F37" s="540"/>
      <c r="G37" s="541"/>
      <c r="H37" s="539"/>
      <c r="I37" s="517">
        <v>10968.6</v>
      </c>
      <c r="J37" s="540"/>
      <c r="K37" s="542"/>
      <c r="L37" s="543"/>
      <c r="M37" s="522">
        <v>10799.566000000001</v>
      </c>
      <c r="N37" s="540"/>
      <c r="O37" s="544"/>
      <c r="P37" s="545"/>
      <c r="Q37" s="512"/>
    </row>
    <row r="38" spans="1:17" s="513" customFormat="1" ht="38.25" x14ac:dyDescent="0.2">
      <c r="A38" s="514" t="s">
        <v>132</v>
      </c>
      <c r="B38" s="515" t="s">
        <v>78</v>
      </c>
      <c r="C38" s="793"/>
      <c r="D38" s="539"/>
      <c r="E38" s="517">
        <v>23094.5</v>
      </c>
      <c r="F38" s="540"/>
      <c r="G38" s="541"/>
      <c r="H38" s="539"/>
      <c r="I38" s="517">
        <v>23094.5</v>
      </c>
      <c r="J38" s="540"/>
      <c r="K38" s="542"/>
      <c r="L38" s="543"/>
      <c r="M38" s="522">
        <v>23080.837</v>
      </c>
      <c r="N38" s="540"/>
      <c r="O38" s="544"/>
      <c r="P38" s="545"/>
      <c r="Q38" s="512"/>
    </row>
    <row r="39" spans="1:17" s="513" customFormat="1" ht="76.5" x14ac:dyDescent="0.2">
      <c r="A39" s="514" t="s">
        <v>133</v>
      </c>
      <c r="B39" s="515" t="s">
        <v>79</v>
      </c>
      <c r="C39" s="793"/>
      <c r="D39" s="539"/>
      <c r="E39" s="517">
        <v>6090.3</v>
      </c>
      <c r="F39" s="540"/>
      <c r="G39" s="541"/>
      <c r="H39" s="539"/>
      <c r="I39" s="517">
        <v>6090.3</v>
      </c>
      <c r="J39" s="540"/>
      <c r="K39" s="542"/>
      <c r="L39" s="543"/>
      <c r="M39" s="522">
        <v>5699.22</v>
      </c>
      <c r="N39" s="540"/>
      <c r="O39" s="544"/>
      <c r="P39" s="545"/>
      <c r="Q39" s="512"/>
    </row>
    <row r="40" spans="1:17" s="513" customFormat="1" ht="38.25" x14ac:dyDescent="0.2">
      <c r="A40" s="514" t="s">
        <v>134</v>
      </c>
      <c r="B40" s="515" t="s">
        <v>80</v>
      </c>
      <c r="C40" s="793"/>
      <c r="D40" s="539"/>
      <c r="E40" s="517">
        <v>5467.7</v>
      </c>
      <c r="F40" s="540"/>
      <c r="G40" s="541"/>
      <c r="H40" s="539"/>
      <c r="I40" s="517">
        <v>5467.7</v>
      </c>
      <c r="J40" s="540"/>
      <c r="K40" s="542"/>
      <c r="L40" s="543"/>
      <c r="M40" s="522">
        <v>5371.7629999999999</v>
      </c>
      <c r="N40" s="540"/>
      <c r="O40" s="544"/>
      <c r="P40" s="545"/>
      <c r="Q40" s="512"/>
    </row>
    <row r="41" spans="1:17" s="513" customFormat="1" ht="76.5" x14ac:dyDescent="0.2">
      <c r="A41" s="514" t="s">
        <v>135</v>
      </c>
      <c r="B41" s="515" t="s">
        <v>28</v>
      </c>
      <c r="C41" s="793" t="s">
        <v>257</v>
      </c>
      <c r="D41" s="539"/>
      <c r="E41" s="517">
        <v>34898.400000000001</v>
      </c>
      <c r="F41" s="540"/>
      <c r="G41" s="541"/>
      <c r="H41" s="539"/>
      <c r="I41" s="517">
        <v>34898.400000000001</v>
      </c>
      <c r="J41" s="540"/>
      <c r="K41" s="542"/>
      <c r="L41" s="543"/>
      <c r="M41" s="522">
        <v>34436.991000000002</v>
      </c>
      <c r="N41" s="540"/>
      <c r="O41" s="544"/>
      <c r="P41" s="545"/>
      <c r="Q41" s="512"/>
    </row>
    <row r="42" spans="1:17" s="513" customFormat="1" ht="51" x14ac:dyDescent="0.2">
      <c r="A42" s="514" t="s">
        <v>136</v>
      </c>
      <c r="B42" s="515" t="s">
        <v>81</v>
      </c>
      <c r="C42" s="793"/>
      <c r="D42" s="539"/>
      <c r="E42" s="517">
        <v>5000</v>
      </c>
      <c r="F42" s="540"/>
      <c r="G42" s="541"/>
      <c r="H42" s="539"/>
      <c r="I42" s="517">
        <v>5000</v>
      </c>
      <c r="J42" s="540"/>
      <c r="K42" s="542"/>
      <c r="L42" s="543"/>
      <c r="M42" s="522">
        <v>4886.9080000000004</v>
      </c>
      <c r="N42" s="540"/>
      <c r="O42" s="544"/>
      <c r="P42" s="545"/>
      <c r="Q42" s="512"/>
    </row>
    <row r="43" spans="1:17" s="513" customFormat="1" ht="51" customHeight="1" x14ac:dyDescent="0.2">
      <c r="A43" s="514" t="s">
        <v>137</v>
      </c>
      <c r="B43" s="515" t="s">
        <v>82</v>
      </c>
      <c r="C43" s="793"/>
      <c r="D43" s="539"/>
      <c r="E43" s="517">
        <v>57770</v>
      </c>
      <c r="F43" s="540"/>
      <c r="G43" s="541"/>
      <c r="H43" s="539"/>
      <c r="I43" s="517">
        <v>57770</v>
      </c>
      <c r="J43" s="540"/>
      <c r="K43" s="542"/>
      <c r="L43" s="543"/>
      <c r="M43" s="522">
        <v>57450.542000000001</v>
      </c>
      <c r="N43" s="540"/>
      <c r="O43" s="544"/>
      <c r="P43" s="545"/>
      <c r="Q43" s="512"/>
    </row>
    <row r="44" spans="1:17" s="513" customFormat="1" ht="25.5" x14ac:dyDescent="0.2">
      <c r="A44" s="514" t="s">
        <v>138</v>
      </c>
      <c r="B44" s="515" t="s">
        <v>83</v>
      </c>
      <c r="C44" s="793"/>
      <c r="D44" s="539"/>
      <c r="E44" s="517">
        <v>179.3</v>
      </c>
      <c r="F44" s="540"/>
      <c r="G44" s="541"/>
      <c r="H44" s="539"/>
      <c r="I44" s="517">
        <v>179.3</v>
      </c>
      <c r="J44" s="540"/>
      <c r="K44" s="542"/>
      <c r="L44" s="543"/>
      <c r="M44" s="522">
        <v>179.25</v>
      </c>
      <c r="N44" s="540"/>
      <c r="O44" s="544"/>
      <c r="P44" s="545"/>
      <c r="Q44" s="512"/>
    </row>
    <row r="45" spans="1:17" s="554" customFormat="1" ht="127.5" x14ac:dyDescent="0.25">
      <c r="A45" s="514" t="s">
        <v>139</v>
      </c>
      <c r="B45" s="515" t="s">
        <v>84</v>
      </c>
      <c r="C45" s="793"/>
      <c r="D45" s="539"/>
      <c r="E45" s="517">
        <v>36.5</v>
      </c>
      <c r="F45" s="540"/>
      <c r="G45" s="541"/>
      <c r="H45" s="539"/>
      <c r="I45" s="517">
        <v>36.5</v>
      </c>
      <c r="J45" s="540"/>
      <c r="K45" s="542"/>
      <c r="L45" s="543"/>
      <c r="M45" s="522">
        <v>30.434999999999999</v>
      </c>
      <c r="N45" s="540"/>
      <c r="O45" s="544"/>
      <c r="P45" s="545"/>
      <c r="Q45" s="512"/>
    </row>
    <row r="46" spans="1:17" s="554" customFormat="1" ht="25.5" x14ac:dyDescent="0.25">
      <c r="A46" s="514" t="s">
        <v>140</v>
      </c>
      <c r="B46" s="515" t="s">
        <v>85</v>
      </c>
      <c r="C46" s="793"/>
      <c r="D46" s="539"/>
      <c r="E46" s="517">
        <v>1502.3</v>
      </c>
      <c r="F46" s="540"/>
      <c r="G46" s="541"/>
      <c r="H46" s="539"/>
      <c r="I46" s="517">
        <v>1502.3</v>
      </c>
      <c r="J46" s="540"/>
      <c r="K46" s="542"/>
      <c r="L46" s="543"/>
      <c r="M46" s="522">
        <v>1483.231</v>
      </c>
      <c r="N46" s="540"/>
      <c r="O46" s="544"/>
      <c r="P46" s="545"/>
      <c r="Q46" s="512"/>
    </row>
    <row r="47" spans="1:17" s="554" customFormat="1" ht="51" x14ac:dyDescent="0.25">
      <c r="A47" s="514" t="s">
        <v>141</v>
      </c>
      <c r="B47" s="515" t="s">
        <v>29</v>
      </c>
      <c r="C47" s="793"/>
      <c r="D47" s="539"/>
      <c r="E47" s="517">
        <v>13939</v>
      </c>
      <c r="F47" s="540"/>
      <c r="G47" s="541"/>
      <c r="H47" s="539"/>
      <c r="I47" s="517">
        <v>13939</v>
      </c>
      <c r="J47" s="540"/>
      <c r="K47" s="542"/>
      <c r="L47" s="543"/>
      <c r="M47" s="522">
        <v>13939</v>
      </c>
      <c r="N47" s="540"/>
      <c r="O47" s="544"/>
      <c r="P47" s="545"/>
      <c r="Q47" s="512"/>
    </row>
    <row r="48" spans="1:17" s="554" customFormat="1" ht="102" x14ac:dyDescent="0.25">
      <c r="A48" s="514" t="s">
        <v>428</v>
      </c>
      <c r="B48" s="515" t="s">
        <v>429</v>
      </c>
      <c r="C48" s="793"/>
      <c r="D48" s="539"/>
      <c r="E48" s="517">
        <v>55.3</v>
      </c>
      <c r="F48" s="540"/>
      <c r="G48" s="541"/>
      <c r="H48" s="539"/>
      <c r="I48" s="517">
        <v>55.3</v>
      </c>
      <c r="J48" s="540"/>
      <c r="K48" s="542"/>
      <c r="L48" s="543"/>
      <c r="M48" s="522">
        <v>50.942999999999998</v>
      </c>
      <c r="N48" s="540"/>
      <c r="O48" s="544"/>
      <c r="P48" s="545"/>
      <c r="Q48" s="512"/>
    </row>
    <row r="49" spans="1:24" s="554" customFormat="1" ht="63.75" x14ac:dyDescent="0.25">
      <c r="A49" s="514" t="s">
        <v>430</v>
      </c>
      <c r="B49" s="515" t="s">
        <v>431</v>
      </c>
      <c r="C49" s="793"/>
      <c r="D49" s="539"/>
      <c r="E49" s="517">
        <v>914.6</v>
      </c>
      <c r="F49" s="540"/>
      <c r="G49" s="541"/>
      <c r="H49" s="539"/>
      <c r="I49" s="517">
        <v>914.6</v>
      </c>
      <c r="J49" s="540"/>
      <c r="K49" s="542"/>
      <c r="L49" s="543"/>
      <c r="M49" s="522">
        <v>891.78700000000003</v>
      </c>
      <c r="N49" s="540"/>
      <c r="O49" s="544"/>
      <c r="P49" s="545"/>
      <c r="Q49" s="512"/>
    </row>
    <row r="50" spans="1:24" s="554" customFormat="1" ht="38.25" x14ac:dyDescent="0.25">
      <c r="A50" s="514" t="s">
        <v>432</v>
      </c>
      <c r="B50" s="515" t="s">
        <v>86</v>
      </c>
      <c r="C50" s="793"/>
      <c r="D50" s="539"/>
      <c r="E50" s="517">
        <v>6763.9</v>
      </c>
      <c r="F50" s="540"/>
      <c r="G50" s="541"/>
      <c r="H50" s="539"/>
      <c r="I50" s="517">
        <v>6763.9</v>
      </c>
      <c r="J50" s="540"/>
      <c r="K50" s="542"/>
      <c r="L50" s="543"/>
      <c r="M50" s="575">
        <v>6160.4549999999999</v>
      </c>
      <c r="N50" s="540"/>
      <c r="O50" s="544"/>
      <c r="P50" s="545"/>
      <c r="Q50" s="512"/>
    </row>
    <row r="51" spans="1:24" s="554" customFormat="1" ht="89.25" customHeight="1" x14ac:dyDescent="0.25">
      <c r="A51" s="514" t="s">
        <v>433</v>
      </c>
      <c r="B51" s="515" t="s">
        <v>434</v>
      </c>
      <c r="C51" s="793"/>
      <c r="D51" s="539"/>
      <c r="E51" s="517">
        <v>20</v>
      </c>
      <c r="F51" s="540"/>
      <c r="G51" s="541"/>
      <c r="H51" s="539"/>
      <c r="I51" s="517">
        <v>20</v>
      </c>
      <c r="J51" s="540"/>
      <c r="K51" s="542"/>
      <c r="L51" s="543"/>
      <c r="M51" s="522">
        <v>0</v>
      </c>
      <c r="N51" s="540"/>
      <c r="O51" s="544"/>
      <c r="P51" s="545"/>
      <c r="Q51" s="512"/>
    </row>
    <row r="52" spans="1:24" s="554" customFormat="1" ht="114.75" x14ac:dyDescent="0.25">
      <c r="A52" s="514" t="s">
        <v>435</v>
      </c>
      <c r="B52" s="515" t="s">
        <v>436</v>
      </c>
      <c r="C52" s="793" t="s">
        <v>257</v>
      </c>
      <c r="D52" s="576">
        <v>34930.1</v>
      </c>
      <c r="E52" s="517">
        <v>0</v>
      </c>
      <c r="F52" s="577"/>
      <c r="G52" s="578"/>
      <c r="H52" s="576">
        <v>34930.1</v>
      </c>
      <c r="I52" s="517">
        <v>0</v>
      </c>
      <c r="J52" s="577"/>
      <c r="K52" s="579"/>
      <c r="L52" s="580">
        <v>34651.800000000003</v>
      </c>
      <c r="M52" s="522"/>
      <c r="N52" s="577"/>
      <c r="O52" s="581"/>
      <c r="P52" s="582" t="s">
        <v>594</v>
      </c>
      <c r="Q52" s="583"/>
    </row>
    <row r="53" spans="1:24" s="554" customFormat="1" ht="90" x14ac:dyDescent="0.25">
      <c r="A53" s="514" t="s">
        <v>437</v>
      </c>
      <c r="B53" s="515" t="s">
        <v>438</v>
      </c>
      <c r="C53" s="793"/>
      <c r="D53" s="539">
        <v>116515.7</v>
      </c>
      <c r="E53" s="517">
        <v>0</v>
      </c>
      <c r="F53" s="577"/>
      <c r="G53" s="578"/>
      <c r="H53" s="539">
        <v>103043.712</v>
      </c>
      <c r="I53" s="517">
        <v>0</v>
      </c>
      <c r="J53" s="577"/>
      <c r="K53" s="579"/>
      <c r="L53" s="580">
        <v>103043.712</v>
      </c>
      <c r="M53" s="522"/>
      <c r="N53" s="577"/>
      <c r="O53" s="581"/>
      <c r="P53" s="582" t="s">
        <v>594</v>
      </c>
      <c r="Q53" s="583"/>
    </row>
    <row r="54" spans="1:24" s="554" customFormat="1" ht="90" x14ac:dyDescent="0.25">
      <c r="A54" s="514" t="s">
        <v>439</v>
      </c>
      <c r="B54" s="515" t="s">
        <v>87</v>
      </c>
      <c r="C54" s="793"/>
      <c r="D54" s="539">
        <v>317.39999999999998</v>
      </c>
      <c r="E54" s="517">
        <v>0</v>
      </c>
      <c r="F54" s="577"/>
      <c r="G54" s="578"/>
      <c r="H54" s="539">
        <v>167.41</v>
      </c>
      <c r="I54" s="517">
        <v>0</v>
      </c>
      <c r="J54" s="577"/>
      <c r="K54" s="579"/>
      <c r="L54" s="580">
        <v>167.41</v>
      </c>
      <c r="M54" s="522"/>
      <c r="N54" s="577"/>
      <c r="O54" s="581"/>
      <c r="P54" s="582" t="s">
        <v>594</v>
      </c>
      <c r="Q54" s="583"/>
    </row>
    <row r="55" spans="1:24" s="554" customFormat="1" ht="90" x14ac:dyDescent="0.25">
      <c r="A55" s="514" t="s">
        <v>440</v>
      </c>
      <c r="B55" s="515" t="s">
        <v>88</v>
      </c>
      <c r="C55" s="793"/>
      <c r="D55" s="576">
        <v>820000</v>
      </c>
      <c r="E55" s="517">
        <v>0</v>
      </c>
      <c r="F55" s="577"/>
      <c r="G55" s="578"/>
      <c r="H55" s="576">
        <v>795569.90500000003</v>
      </c>
      <c r="I55" s="517">
        <v>0</v>
      </c>
      <c r="J55" s="577"/>
      <c r="K55" s="579"/>
      <c r="L55" s="580">
        <v>795567.85600000003</v>
      </c>
      <c r="M55" s="522"/>
      <c r="N55" s="577"/>
      <c r="O55" s="581"/>
      <c r="P55" s="582" t="s">
        <v>594</v>
      </c>
      <c r="Q55" s="583"/>
    </row>
    <row r="56" spans="1:24" s="554" customFormat="1" ht="90" x14ac:dyDescent="0.25">
      <c r="A56" s="514" t="s">
        <v>441</v>
      </c>
      <c r="B56" s="515" t="s">
        <v>89</v>
      </c>
      <c r="C56" s="793"/>
      <c r="D56" s="576">
        <v>286.2</v>
      </c>
      <c r="E56" s="517">
        <v>0</v>
      </c>
      <c r="F56" s="577"/>
      <c r="G56" s="578"/>
      <c r="H56" s="584">
        <v>75.066000000000003</v>
      </c>
      <c r="I56" s="517">
        <v>0</v>
      </c>
      <c r="J56" s="577"/>
      <c r="K56" s="579"/>
      <c r="L56" s="580">
        <v>75.066000000000003</v>
      </c>
      <c r="M56" s="522"/>
      <c r="N56" s="577"/>
      <c r="O56" s="581"/>
      <c r="P56" s="582" t="s">
        <v>594</v>
      </c>
      <c r="Q56" s="583"/>
    </row>
    <row r="57" spans="1:24" s="554" customFormat="1" ht="102" x14ac:dyDescent="0.25">
      <c r="A57" s="514" t="s">
        <v>442</v>
      </c>
      <c r="B57" s="515" t="s">
        <v>90</v>
      </c>
      <c r="C57" s="793"/>
      <c r="D57" s="539"/>
      <c r="E57" s="517">
        <v>550194.1</v>
      </c>
      <c r="F57" s="577"/>
      <c r="G57" s="578"/>
      <c r="H57" s="539"/>
      <c r="I57" s="517">
        <v>550194.1</v>
      </c>
      <c r="J57" s="577"/>
      <c r="K57" s="579"/>
      <c r="L57" s="580"/>
      <c r="M57" s="585">
        <v>549768.94900000002</v>
      </c>
      <c r="N57" s="577"/>
      <c r="O57" s="581"/>
      <c r="P57" s="586"/>
      <c r="Q57" s="583"/>
    </row>
    <row r="58" spans="1:24" s="554" customFormat="1" ht="102" customHeight="1" x14ac:dyDescent="0.25">
      <c r="A58" s="587" t="s">
        <v>443</v>
      </c>
      <c r="B58" s="588" t="s">
        <v>444</v>
      </c>
      <c r="C58" s="793"/>
      <c r="D58" s="589"/>
      <c r="E58" s="590">
        <v>247769.9</v>
      </c>
      <c r="F58" s="591"/>
      <c r="G58" s="592"/>
      <c r="H58" s="589"/>
      <c r="I58" s="590">
        <v>247769.9</v>
      </c>
      <c r="J58" s="591"/>
      <c r="K58" s="593"/>
      <c r="L58" s="594"/>
      <c r="M58" s="590">
        <v>247649.89600000001</v>
      </c>
      <c r="N58" s="591"/>
      <c r="O58" s="595"/>
      <c r="P58" s="596"/>
      <c r="Q58" s="583"/>
    </row>
    <row r="59" spans="1:24" s="554" customFormat="1" ht="114.75" x14ac:dyDescent="0.25">
      <c r="A59" s="514" t="s">
        <v>590</v>
      </c>
      <c r="B59" s="515" t="s">
        <v>591</v>
      </c>
      <c r="C59" s="597" t="s">
        <v>257</v>
      </c>
      <c r="D59" s="548"/>
      <c r="E59" s="517">
        <v>1</v>
      </c>
      <c r="F59" s="577"/>
      <c r="G59" s="578"/>
      <c r="H59" s="548"/>
      <c r="I59" s="517">
        <v>1</v>
      </c>
      <c r="J59" s="577"/>
      <c r="K59" s="578"/>
      <c r="L59" s="598"/>
      <c r="M59" s="522">
        <v>0</v>
      </c>
      <c r="N59" s="577"/>
      <c r="O59" s="581"/>
      <c r="P59" s="586"/>
      <c r="Q59" s="583"/>
    </row>
    <row r="60" spans="1:24" ht="104.25" customHeight="1" x14ac:dyDescent="0.25">
      <c r="A60" s="250" t="s">
        <v>225</v>
      </c>
      <c r="B60" s="251" t="s">
        <v>226</v>
      </c>
      <c r="C60" s="252" t="s">
        <v>227</v>
      </c>
      <c r="D60" s="253">
        <f>50000+25847</f>
        <v>75847</v>
      </c>
      <c r="E60" s="246">
        <v>50000</v>
      </c>
      <c r="F60" s="126"/>
      <c r="G60" s="164"/>
      <c r="H60" s="254"/>
      <c r="I60" s="246">
        <v>50000</v>
      </c>
      <c r="J60" s="126"/>
      <c r="K60" s="164"/>
      <c r="L60" s="254">
        <v>35010.800000000003</v>
      </c>
      <c r="M60" s="612">
        <v>35011.800000000003</v>
      </c>
      <c r="N60" s="126"/>
      <c r="O60" s="255"/>
      <c r="P60" s="256"/>
      <c r="Q60" s="133"/>
    </row>
    <row r="61" spans="1:24" s="611" customFormat="1" ht="173.25" customHeight="1" x14ac:dyDescent="0.25">
      <c r="A61" s="599" t="s">
        <v>229</v>
      </c>
      <c r="B61" s="600" t="s">
        <v>228</v>
      </c>
      <c r="C61" s="601" t="s">
        <v>257</v>
      </c>
      <c r="D61" s="602">
        <v>2043.1</v>
      </c>
      <c r="E61" s="603">
        <v>2043.1</v>
      </c>
      <c r="F61" s="604"/>
      <c r="G61" s="605"/>
      <c r="H61" s="602">
        <v>2043.1</v>
      </c>
      <c r="I61" s="603">
        <v>2043.1</v>
      </c>
      <c r="J61" s="604"/>
      <c r="K61" s="605"/>
      <c r="L61" s="606">
        <v>2041.6759999999999</v>
      </c>
      <c r="M61" s="607">
        <v>2042.08</v>
      </c>
      <c r="N61" s="604"/>
      <c r="O61" s="608"/>
      <c r="P61" s="609"/>
      <c r="Q61" s="610"/>
    </row>
    <row r="62" spans="1:24" s="136" customFormat="1" ht="99.75" customHeight="1" thickBot="1" x14ac:dyDescent="0.3">
      <c r="A62" s="437" t="s">
        <v>328</v>
      </c>
      <c r="B62" s="438" t="s">
        <v>349</v>
      </c>
      <c r="C62" s="252" t="s">
        <v>227</v>
      </c>
      <c r="D62" s="439">
        <v>2000</v>
      </c>
      <c r="E62" s="440">
        <v>2000</v>
      </c>
      <c r="F62" s="441"/>
      <c r="G62" s="442"/>
      <c r="H62" s="439">
        <v>2000</v>
      </c>
      <c r="I62" s="440">
        <v>2000</v>
      </c>
      <c r="J62" s="441"/>
      <c r="K62" s="442"/>
      <c r="L62" s="439">
        <v>1964.2</v>
      </c>
      <c r="M62" s="613">
        <v>1966.8</v>
      </c>
      <c r="N62" s="441"/>
      <c r="O62" s="443"/>
      <c r="P62" s="444"/>
      <c r="Q62" s="257"/>
    </row>
    <row r="63" spans="1:24" s="172" customFormat="1" ht="15.75" thickBot="1" x14ac:dyDescent="0.3">
      <c r="A63" s="165"/>
      <c r="B63" s="166" t="s">
        <v>25</v>
      </c>
      <c r="C63" s="167"/>
      <c r="D63" s="258">
        <f>D9+D10+D11+D14+D15+D57+D58+D59+D60+D61+D62</f>
        <v>1051939.5</v>
      </c>
      <c r="E63" s="258">
        <f>E9+E10+E11+E14+E15+E57+E58+E59+E60+E61+E62</f>
        <v>5228904.2999999989</v>
      </c>
      <c r="F63" s="168"/>
      <c r="G63" s="169"/>
      <c r="H63" s="258">
        <f>H9+H10+H11+H14+H15+H57+H58+H59+H60+H61+H62</f>
        <v>937829.29300000006</v>
      </c>
      <c r="I63" s="258">
        <f>I9+I10+I11+I14+I15+I57+I58+I59+I60+I61+I62</f>
        <v>5227104.2999999989</v>
      </c>
      <c r="J63" s="168"/>
      <c r="K63" s="169"/>
      <c r="L63" s="258">
        <f>L9+L10+L11+L14+L15+L57+L58+L59+L60+L61+L62</f>
        <v>972522.52</v>
      </c>
      <c r="M63" s="258">
        <f>M9+M10+M11+M14+M15+M57+M58+M59+M60+M61+M62</f>
        <v>5201150.6269999994</v>
      </c>
      <c r="N63" s="168"/>
      <c r="O63" s="170"/>
      <c r="P63" s="171"/>
      <c r="Q63" s="143"/>
      <c r="R63" s="133"/>
      <c r="S63" s="238"/>
      <c r="T63" s="173"/>
      <c r="U63" s="238"/>
      <c r="V63" s="238"/>
      <c r="W63" s="238"/>
      <c r="X63" s="238"/>
    </row>
    <row r="64" spans="1:24" ht="19.5" thickBot="1" x14ac:dyDescent="0.35">
      <c r="A64" s="770" t="s">
        <v>30</v>
      </c>
      <c r="B64" s="771"/>
      <c r="C64" s="771"/>
      <c r="D64" s="771"/>
      <c r="E64" s="771"/>
      <c r="F64" s="771"/>
      <c r="G64" s="771"/>
      <c r="H64" s="771"/>
      <c r="I64" s="771"/>
      <c r="J64" s="771"/>
      <c r="K64" s="771"/>
      <c r="L64" s="771"/>
      <c r="M64" s="771"/>
      <c r="N64" s="771"/>
      <c r="O64" s="771"/>
      <c r="P64" s="772"/>
      <c r="Q64" s="143"/>
    </row>
    <row r="65" spans="1:17" s="554" customFormat="1" ht="38.25" customHeight="1" x14ac:dyDescent="0.25">
      <c r="A65" s="501" t="s">
        <v>445</v>
      </c>
      <c r="B65" s="502" t="s">
        <v>91</v>
      </c>
      <c r="C65" s="796" t="s">
        <v>257</v>
      </c>
      <c r="D65" s="614"/>
      <c r="E65" s="504">
        <v>209646.2</v>
      </c>
      <c r="F65" s="615"/>
      <c r="G65" s="616"/>
      <c r="H65" s="614"/>
      <c r="I65" s="504">
        <v>209646.2</v>
      </c>
      <c r="J65" s="615"/>
      <c r="K65" s="617"/>
      <c r="L65" s="618"/>
      <c r="M65" s="509">
        <v>209312.845</v>
      </c>
      <c r="N65" s="619"/>
      <c r="O65" s="620"/>
      <c r="P65" s="621"/>
      <c r="Q65" s="512"/>
    </row>
    <row r="66" spans="1:17" s="554" customFormat="1" ht="76.5" x14ac:dyDescent="0.25">
      <c r="A66" s="514" t="s">
        <v>446</v>
      </c>
      <c r="B66" s="515" t="s">
        <v>92</v>
      </c>
      <c r="C66" s="793"/>
      <c r="D66" s="539"/>
      <c r="E66" s="517">
        <v>4000</v>
      </c>
      <c r="F66" s="540"/>
      <c r="G66" s="541"/>
      <c r="H66" s="539"/>
      <c r="I66" s="517">
        <v>4000</v>
      </c>
      <c r="J66" s="540"/>
      <c r="K66" s="542"/>
      <c r="L66" s="622"/>
      <c r="M66" s="522">
        <v>4000</v>
      </c>
      <c r="N66" s="623"/>
      <c r="O66" s="544"/>
      <c r="P66" s="545"/>
      <c r="Q66" s="512"/>
    </row>
    <row r="67" spans="1:17" s="554" customFormat="1" ht="76.5" x14ac:dyDescent="0.25">
      <c r="A67" s="514" t="s">
        <v>447</v>
      </c>
      <c r="B67" s="515" t="s">
        <v>448</v>
      </c>
      <c r="C67" s="793"/>
      <c r="D67" s="539"/>
      <c r="E67" s="517">
        <v>1539.4</v>
      </c>
      <c r="F67" s="540"/>
      <c r="G67" s="541"/>
      <c r="H67" s="539"/>
      <c r="I67" s="517">
        <v>1539.4</v>
      </c>
      <c r="J67" s="540"/>
      <c r="K67" s="542"/>
      <c r="L67" s="622"/>
      <c r="M67" s="522">
        <v>1522.076</v>
      </c>
      <c r="N67" s="623"/>
      <c r="O67" s="544"/>
      <c r="P67" s="545"/>
      <c r="Q67" s="512"/>
    </row>
    <row r="68" spans="1:17" s="554" customFormat="1" ht="89.25" x14ac:dyDescent="0.25">
      <c r="A68" s="514" t="s">
        <v>449</v>
      </c>
      <c r="B68" s="515" t="s">
        <v>93</v>
      </c>
      <c r="C68" s="793"/>
      <c r="D68" s="539"/>
      <c r="E68" s="517">
        <v>2288</v>
      </c>
      <c r="F68" s="540"/>
      <c r="G68" s="541"/>
      <c r="H68" s="539"/>
      <c r="I68" s="517">
        <v>2288</v>
      </c>
      <c r="J68" s="540"/>
      <c r="K68" s="542"/>
      <c r="L68" s="622"/>
      <c r="M68" s="522">
        <v>2103.7190000000001</v>
      </c>
      <c r="N68" s="623"/>
      <c r="O68" s="544"/>
      <c r="P68" s="545"/>
      <c r="Q68" s="512"/>
    </row>
    <row r="69" spans="1:17" s="554" customFormat="1" ht="191.25" customHeight="1" x14ac:dyDescent="0.25">
      <c r="A69" s="514" t="s">
        <v>450</v>
      </c>
      <c r="B69" s="515" t="s">
        <v>451</v>
      </c>
      <c r="C69" s="793"/>
      <c r="D69" s="539"/>
      <c r="E69" s="517">
        <v>13509</v>
      </c>
      <c r="F69" s="540"/>
      <c r="G69" s="541"/>
      <c r="H69" s="539"/>
      <c r="I69" s="517">
        <v>13509</v>
      </c>
      <c r="J69" s="540"/>
      <c r="K69" s="542"/>
      <c r="L69" s="622"/>
      <c r="M69" s="522">
        <v>13427.197</v>
      </c>
      <c r="N69" s="623"/>
      <c r="O69" s="544"/>
      <c r="P69" s="545"/>
      <c r="Q69" s="512"/>
    </row>
    <row r="70" spans="1:17" s="554" customFormat="1" ht="63.75" customHeight="1" x14ac:dyDescent="0.25">
      <c r="A70" s="514" t="s">
        <v>452</v>
      </c>
      <c r="B70" s="515" t="s">
        <v>94</v>
      </c>
      <c r="C70" s="793"/>
      <c r="D70" s="539"/>
      <c r="E70" s="624">
        <v>572845.05000000005</v>
      </c>
      <c r="F70" s="625"/>
      <c r="G70" s="626"/>
      <c r="H70" s="627"/>
      <c r="I70" s="624">
        <v>572845.05000000005</v>
      </c>
      <c r="J70" s="625"/>
      <c r="K70" s="628"/>
      <c r="L70" s="629"/>
      <c r="M70" s="522">
        <v>572222.51500000001</v>
      </c>
      <c r="N70" s="623"/>
      <c r="O70" s="544"/>
      <c r="P70" s="545"/>
      <c r="Q70" s="512"/>
    </row>
    <row r="71" spans="1:17" s="554" customFormat="1" ht="38.25" x14ac:dyDescent="0.25">
      <c r="A71" s="514" t="s">
        <v>453</v>
      </c>
      <c r="B71" s="515" t="s">
        <v>95</v>
      </c>
      <c r="C71" s="793"/>
      <c r="D71" s="539"/>
      <c r="E71" s="517">
        <v>18671.099999999999</v>
      </c>
      <c r="F71" s="540"/>
      <c r="G71" s="541"/>
      <c r="H71" s="539"/>
      <c r="I71" s="517">
        <v>18671.099999999999</v>
      </c>
      <c r="J71" s="540"/>
      <c r="K71" s="542"/>
      <c r="L71" s="622"/>
      <c r="M71" s="522">
        <v>18671.04</v>
      </c>
      <c r="N71" s="623"/>
      <c r="O71" s="544"/>
      <c r="P71" s="545"/>
      <c r="Q71" s="512"/>
    </row>
    <row r="72" spans="1:17" ht="102" customHeight="1" x14ac:dyDescent="0.25">
      <c r="A72" s="130" t="s">
        <v>454</v>
      </c>
      <c r="B72" s="247" t="s">
        <v>455</v>
      </c>
      <c r="C72" s="792" t="s">
        <v>257</v>
      </c>
      <c r="D72" s="131"/>
      <c r="E72" s="122">
        <v>0</v>
      </c>
      <c r="F72" s="152"/>
      <c r="G72" s="153"/>
      <c r="H72" s="131"/>
      <c r="I72" s="122"/>
      <c r="J72" s="152"/>
      <c r="K72" s="248"/>
      <c r="L72" s="154"/>
      <c r="M72" s="117">
        <v>0</v>
      </c>
      <c r="N72" s="174"/>
      <c r="O72" s="155"/>
      <c r="P72" s="156"/>
      <c r="Q72" s="143"/>
    </row>
    <row r="73" spans="1:17" s="554" customFormat="1" ht="141" customHeight="1" x14ac:dyDescent="0.25">
      <c r="A73" s="514" t="s">
        <v>456</v>
      </c>
      <c r="B73" s="515" t="s">
        <v>457</v>
      </c>
      <c r="C73" s="792"/>
      <c r="D73" s="539"/>
      <c r="E73" s="624">
        <v>333.65</v>
      </c>
      <c r="F73" s="625"/>
      <c r="G73" s="626"/>
      <c r="H73" s="627"/>
      <c r="I73" s="624">
        <v>333.65</v>
      </c>
      <c r="J73" s="625"/>
      <c r="K73" s="628"/>
      <c r="L73" s="629"/>
      <c r="M73" s="630">
        <v>333.65</v>
      </c>
      <c r="N73" s="623"/>
      <c r="O73" s="544"/>
      <c r="P73" s="545"/>
      <c r="Q73" s="512"/>
    </row>
    <row r="74" spans="1:17" s="554" customFormat="1" ht="38.25" x14ac:dyDescent="0.25">
      <c r="A74" s="525" t="s">
        <v>458</v>
      </c>
      <c r="B74" s="526" t="s">
        <v>53</v>
      </c>
      <c r="C74" s="792"/>
      <c r="D74" s="631">
        <f>SUM(D75:D87)</f>
        <v>746779.39999999991</v>
      </c>
      <c r="E74" s="632">
        <f>SUM(E75:E87)</f>
        <v>810720.89999999991</v>
      </c>
      <c r="F74" s="633"/>
      <c r="G74" s="634"/>
      <c r="H74" s="631">
        <f>SUM(H75:H87)</f>
        <v>730072.95799999998</v>
      </c>
      <c r="I74" s="632">
        <f>SUM(I75:I87)</f>
        <v>810720.89999999991</v>
      </c>
      <c r="J74" s="633"/>
      <c r="K74" s="635"/>
      <c r="L74" s="631">
        <f>SUM(L75:L87)</f>
        <v>730000.28399999999</v>
      </c>
      <c r="M74" s="632">
        <f>SUM(M75:M87)</f>
        <v>808937.80699999991</v>
      </c>
      <c r="N74" s="636"/>
      <c r="O74" s="637"/>
      <c r="P74" s="638"/>
      <c r="Q74" s="512"/>
    </row>
    <row r="75" spans="1:17" s="554" customFormat="1" ht="25.5" x14ac:dyDescent="0.25">
      <c r="A75" s="514" t="s">
        <v>459</v>
      </c>
      <c r="B75" s="515" t="s">
        <v>96</v>
      </c>
      <c r="C75" s="792"/>
      <c r="D75" s="539"/>
      <c r="E75" s="517">
        <v>214735</v>
      </c>
      <c r="F75" s="540"/>
      <c r="G75" s="541"/>
      <c r="H75" s="539"/>
      <c r="I75" s="517">
        <v>214735</v>
      </c>
      <c r="J75" s="540"/>
      <c r="K75" s="542"/>
      <c r="L75" s="622"/>
      <c r="M75" s="522">
        <v>214724.883</v>
      </c>
      <c r="N75" s="623"/>
      <c r="O75" s="544"/>
      <c r="P75" s="545"/>
      <c r="Q75" s="512"/>
    </row>
    <row r="76" spans="1:17" s="554" customFormat="1" ht="144" customHeight="1" x14ac:dyDescent="0.25">
      <c r="A76" s="514" t="s">
        <v>460</v>
      </c>
      <c r="B76" s="515" t="s">
        <v>97</v>
      </c>
      <c r="C76" s="792"/>
      <c r="D76" s="539"/>
      <c r="E76" s="517">
        <v>691.7</v>
      </c>
      <c r="F76" s="577"/>
      <c r="G76" s="578"/>
      <c r="H76" s="539"/>
      <c r="I76" s="517">
        <v>691.7</v>
      </c>
      <c r="J76" s="577"/>
      <c r="K76" s="579"/>
      <c r="L76" s="539"/>
      <c r="M76" s="522">
        <v>674.05499999999995</v>
      </c>
      <c r="N76" s="639"/>
      <c r="O76" s="581"/>
      <c r="P76" s="586"/>
      <c r="Q76" s="512"/>
    </row>
    <row r="77" spans="1:17" s="554" customFormat="1" ht="25.5" x14ac:dyDescent="0.25">
      <c r="A77" s="514" t="s">
        <v>461</v>
      </c>
      <c r="B77" s="515" t="s">
        <v>98</v>
      </c>
      <c r="C77" s="792"/>
      <c r="D77" s="539"/>
      <c r="E77" s="517">
        <v>38724.6</v>
      </c>
      <c r="F77" s="577"/>
      <c r="G77" s="578"/>
      <c r="H77" s="539"/>
      <c r="I77" s="517">
        <v>38724.6</v>
      </c>
      <c r="J77" s="577"/>
      <c r="K77" s="579"/>
      <c r="L77" s="539"/>
      <c r="M77" s="522">
        <v>38724.372000000003</v>
      </c>
      <c r="N77" s="639"/>
      <c r="O77" s="581"/>
      <c r="P77" s="586"/>
      <c r="Q77" s="512"/>
    </row>
    <row r="78" spans="1:17" s="554" customFormat="1" ht="38.25" x14ac:dyDescent="0.25">
      <c r="A78" s="514" t="s">
        <v>462</v>
      </c>
      <c r="B78" s="515" t="s">
        <v>99</v>
      </c>
      <c r="C78" s="792"/>
      <c r="D78" s="539"/>
      <c r="E78" s="517">
        <v>253.8</v>
      </c>
      <c r="F78" s="577"/>
      <c r="G78" s="578"/>
      <c r="H78" s="539"/>
      <c r="I78" s="517">
        <v>253.8</v>
      </c>
      <c r="J78" s="577"/>
      <c r="K78" s="579"/>
      <c r="L78" s="539"/>
      <c r="M78" s="522">
        <v>253.75</v>
      </c>
      <c r="N78" s="639"/>
      <c r="O78" s="581"/>
      <c r="P78" s="586"/>
      <c r="Q78" s="512"/>
    </row>
    <row r="79" spans="1:17" s="554" customFormat="1" ht="56.25" x14ac:dyDescent="0.25">
      <c r="A79" s="514" t="s">
        <v>463</v>
      </c>
      <c r="B79" s="515" t="s">
        <v>464</v>
      </c>
      <c r="C79" s="792"/>
      <c r="D79" s="539">
        <v>275230.59999999998</v>
      </c>
      <c r="E79" s="517">
        <v>219722</v>
      </c>
      <c r="F79" s="577"/>
      <c r="G79" s="578"/>
      <c r="H79" s="580">
        <v>259845.867</v>
      </c>
      <c r="I79" s="517">
        <v>219722</v>
      </c>
      <c r="J79" s="640"/>
      <c r="K79" s="641"/>
      <c r="L79" s="580">
        <v>259790.42300000001</v>
      </c>
      <c r="M79" s="522">
        <v>218410.64300000001</v>
      </c>
      <c r="N79" s="639"/>
      <c r="O79" s="581"/>
      <c r="P79" s="582" t="s">
        <v>595</v>
      </c>
      <c r="Q79" s="512"/>
    </row>
    <row r="80" spans="1:17" s="554" customFormat="1" ht="63.75" x14ac:dyDescent="0.25">
      <c r="A80" s="514" t="s">
        <v>465</v>
      </c>
      <c r="B80" s="515" t="s">
        <v>466</v>
      </c>
      <c r="C80" s="792"/>
      <c r="D80" s="539"/>
      <c r="E80" s="517">
        <v>188.5</v>
      </c>
      <c r="F80" s="577"/>
      <c r="G80" s="578"/>
      <c r="H80" s="539"/>
      <c r="I80" s="517">
        <v>188.5</v>
      </c>
      <c r="J80" s="577"/>
      <c r="K80" s="579"/>
      <c r="L80" s="539"/>
      <c r="M80" s="522">
        <v>180.08699999999999</v>
      </c>
      <c r="N80" s="639"/>
      <c r="O80" s="581"/>
      <c r="P80" s="586"/>
      <c r="Q80" s="512"/>
    </row>
    <row r="81" spans="1:20" s="554" customFormat="1" ht="51" x14ac:dyDescent="0.25">
      <c r="A81" s="514" t="s">
        <v>467</v>
      </c>
      <c r="B81" s="515" t="s">
        <v>100</v>
      </c>
      <c r="C81" s="792"/>
      <c r="D81" s="539"/>
      <c r="E81" s="517">
        <v>334261.8</v>
      </c>
      <c r="F81" s="577"/>
      <c r="G81" s="578"/>
      <c r="H81" s="539"/>
      <c r="I81" s="517">
        <v>334261.8</v>
      </c>
      <c r="J81" s="577"/>
      <c r="K81" s="579"/>
      <c r="L81" s="539"/>
      <c r="M81" s="522">
        <v>333862.55</v>
      </c>
      <c r="N81" s="639"/>
      <c r="O81" s="581"/>
      <c r="P81" s="586"/>
      <c r="Q81" s="512"/>
    </row>
    <row r="82" spans="1:20" s="554" customFormat="1" ht="76.5" x14ac:dyDescent="0.25">
      <c r="A82" s="514" t="s">
        <v>468</v>
      </c>
      <c r="B82" s="515" t="s">
        <v>101</v>
      </c>
      <c r="C82" s="792" t="s">
        <v>257</v>
      </c>
      <c r="D82" s="539"/>
      <c r="E82" s="517">
        <v>2143.5</v>
      </c>
      <c r="F82" s="577"/>
      <c r="G82" s="578"/>
      <c r="H82" s="539"/>
      <c r="I82" s="517">
        <v>2143.5</v>
      </c>
      <c r="J82" s="577"/>
      <c r="K82" s="579"/>
      <c r="L82" s="539"/>
      <c r="M82" s="522">
        <v>2107.4670000000001</v>
      </c>
      <c r="N82" s="639"/>
      <c r="O82" s="581"/>
      <c r="P82" s="642"/>
      <c r="Q82" s="512"/>
    </row>
    <row r="83" spans="1:20" s="554" customFormat="1" ht="102" x14ac:dyDescent="0.25">
      <c r="A83" s="514" t="s">
        <v>469</v>
      </c>
      <c r="B83" s="515" t="s">
        <v>102</v>
      </c>
      <c r="C83" s="792"/>
      <c r="D83" s="539">
        <v>7236.5</v>
      </c>
      <c r="E83" s="517"/>
      <c r="F83" s="577"/>
      <c r="G83" s="578"/>
      <c r="H83" s="580">
        <v>6272.7610000000004</v>
      </c>
      <c r="I83" s="517"/>
      <c r="J83" s="577"/>
      <c r="K83" s="579"/>
      <c r="L83" s="580">
        <v>6272.7610000000004</v>
      </c>
      <c r="M83" s="643"/>
      <c r="N83" s="639"/>
      <c r="O83" s="581"/>
      <c r="P83" s="582" t="s">
        <v>594</v>
      </c>
      <c r="Q83" s="512"/>
    </row>
    <row r="84" spans="1:20" s="554" customFormat="1" ht="114" customHeight="1" x14ac:dyDescent="0.25">
      <c r="A84" s="514" t="s">
        <v>470</v>
      </c>
      <c r="B84" s="515" t="s">
        <v>103</v>
      </c>
      <c r="C84" s="792"/>
      <c r="D84" s="539">
        <v>420552.3</v>
      </c>
      <c r="E84" s="517"/>
      <c r="F84" s="577"/>
      <c r="G84" s="578"/>
      <c r="H84" s="539">
        <v>420484</v>
      </c>
      <c r="I84" s="517"/>
      <c r="J84" s="577"/>
      <c r="K84" s="579"/>
      <c r="L84" s="580">
        <v>420466.77</v>
      </c>
      <c r="M84" s="643"/>
      <c r="N84" s="639"/>
      <c r="O84" s="581"/>
      <c r="P84" s="582" t="s">
        <v>594</v>
      </c>
      <c r="Q84" s="512"/>
    </row>
    <row r="85" spans="1:20" s="554" customFormat="1" ht="90" x14ac:dyDescent="0.25">
      <c r="A85" s="514" t="s">
        <v>471</v>
      </c>
      <c r="B85" s="515" t="s">
        <v>104</v>
      </c>
      <c r="C85" s="792"/>
      <c r="D85" s="539">
        <v>5.0999999999999996</v>
      </c>
      <c r="E85" s="517"/>
      <c r="F85" s="577"/>
      <c r="G85" s="578"/>
      <c r="H85" s="580">
        <v>1.012</v>
      </c>
      <c r="I85" s="517"/>
      <c r="J85" s="577"/>
      <c r="K85" s="579"/>
      <c r="L85" s="580">
        <v>1.012</v>
      </c>
      <c r="M85" s="643"/>
      <c r="N85" s="639"/>
      <c r="O85" s="581"/>
      <c r="P85" s="582" t="s">
        <v>594</v>
      </c>
      <c r="Q85" s="512"/>
    </row>
    <row r="86" spans="1:20" s="554" customFormat="1" ht="102" x14ac:dyDescent="0.25">
      <c r="A86" s="514" t="s">
        <v>472</v>
      </c>
      <c r="B86" s="515" t="s">
        <v>105</v>
      </c>
      <c r="C86" s="792"/>
      <c r="D86" s="539">
        <v>1.1000000000000001</v>
      </c>
      <c r="E86" s="517"/>
      <c r="F86" s="577"/>
      <c r="G86" s="578"/>
      <c r="H86" s="539" t="s">
        <v>481</v>
      </c>
      <c r="I86" s="517"/>
      <c r="J86" s="577"/>
      <c r="K86" s="579"/>
      <c r="L86" s="539">
        <v>0</v>
      </c>
      <c r="M86" s="643"/>
      <c r="N86" s="639"/>
      <c r="O86" s="581"/>
      <c r="P86" s="582" t="s">
        <v>594</v>
      </c>
      <c r="Q86" s="512"/>
    </row>
    <row r="87" spans="1:20" s="554" customFormat="1" ht="90" x14ac:dyDescent="0.25">
      <c r="A87" s="514" t="s">
        <v>473</v>
      </c>
      <c r="B87" s="515" t="s">
        <v>106</v>
      </c>
      <c r="C87" s="792"/>
      <c r="D87" s="539">
        <v>43753.8</v>
      </c>
      <c r="E87" s="517"/>
      <c r="F87" s="577"/>
      <c r="G87" s="578"/>
      <c r="H87" s="539">
        <v>43469.317999999999</v>
      </c>
      <c r="I87" s="517"/>
      <c r="J87" s="577"/>
      <c r="K87" s="579"/>
      <c r="L87" s="580">
        <v>43469.317999999999</v>
      </c>
      <c r="M87" s="643"/>
      <c r="N87" s="639"/>
      <c r="O87" s="581"/>
      <c r="P87" s="582" t="s">
        <v>594</v>
      </c>
      <c r="Q87" s="512"/>
    </row>
    <row r="88" spans="1:20" s="554" customFormat="1" ht="63.75" x14ac:dyDescent="0.25">
      <c r="A88" s="514" t="s">
        <v>474</v>
      </c>
      <c r="B88" s="515" t="s">
        <v>475</v>
      </c>
      <c r="C88" s="792"/>
      <c r="D88" s="539"/>
      <c r="E88" s="517">
        <v>987.3</v>
      </c>
      <c r="F88" s="577"/>
      <c r="G88" s="578"/>
      <c r="H88" s="539"/>
      <c r="I88" s="517">
        <v>987.3</v>
      </c>
      <c r="J88" s="577"/>
      <c r="K88" s="579"/>
      <c r="L88" s="539"/>
      <c r="M88" s="522">
        <v>827.779</v>
      </c>
      <c r="N88" s="639"/>
      <c r="O88" s="581"/>
      <c r="P88" s="642"/>
      <c r="Q88" s="512"/>
    </row>
    <row r="89" spans="1:20" s="554" customFormat="1" ht="90" x14ac:dyDescent="0.25">
      <c r="A89" s="514" t="s">
        <v>476</v>
      </c>
      <c r="B89" s="515" t="s">
        <v>107</v>
      </c>
      <c r="C89" s="792"/>
      <c r="D89" s="539">
        <v>7729.2</v>
      </c>
      <c r="E89" s="517"/>
      <c r="F89" s="577"/>
      <c r="G89" s="578"/>
      <c r="H89" s="539">
        <v>7717.4380000000001</v>
      </c>
      <c r="I89" s="517"/>
      <c r="J89" s="577"/>
      <c r="K89" s="579"/>
      <c r="L89" s="580">
        <v>7717.4380000000001</v>
      </c>
      <c r="M89" s="643"/>
      <c r="N89" s="639"/>
      <c r="O89" s="581"/>
      <c r="P89" s="582" t="s">
        <v>594</v>
      </c>
      <c r="Q89" s="512"/>
    </row>
    <row r="90" spans="1:20" s="554" customFormat="1" ht="90" x14ac:dyDescent="0.25">
      <c r="A90" s="514" t="s">
        <v>477</v>
      </c>
      <c r="B90" s="515" t="s">
        <v>108</v>
      </c>
      <c r="C90" s="792" t="s">
        <v>257</v>
      </c>
      <c r="D90" s="539">
        <v>10</v>
      </c>
      <c r="E90" s="517"/>
      <c r="F90" s="577"/>
      <c r="G90" s="578"/>
      <c r="H90" s="539"/>
      <c r="I90" s="517"/>
      <c r="J90" s="577"/>
      <c r="K90" s="579"/>
      <c r="L90" s="539"/>
      <c r="M90" s="643"/>
      <c r="N90" s="639"/>
      <c r="O90" s="581"/>
      <c r="P90" s="582" t="s">
        <v>594</v>
      </c>
      <c r="Q90" s="512"/>
    </row>
    <row r="91" spans="1:20" s="554" customFormat="1" ht="102" x14ac:dyDescent="0.25">
      <c r="A91" s="514" t="s">
        <v>478</v>
      </c>
      <c r="B91" s="515" t="s">
        <v>109</v>
      </c>
      <c r="C91" s="800"/>
      <c r="D91" s="539"/>
      <c r="E91" s="644">
        <v>493767.5625</v>
      </c>
      <c r="F91" s="577"/>
      <c r="G91" s="578"/>
      <c r="H91" s="539"/>
      <c r="I91" s="585">
        <v>493767.5625</v>
      </c>
      <c r="J91" s="640"/>
      <c r="K91" s="641"/>
      <c r="L91" s="580"/>
      <c r="M91" s="522">
        <v>492913.49599999998</v>
      </c>
      <c r="N91" s="639"/>
      <c r="O91" s="581"/>
      <c r="P91" s="586"/>
      <c r="Q91" s="512"/>
    </row>
    <row r="92" spans="1:20" ht="153.75" thickBot="1" x14ac:dyDescent="0.3">
      <c r="A92" s="130" t="s">
        <v>479</v>
      </c>
      <c r="B92" s="157" t="s">
        <v>480</v>
      </c>
      <c r="C92" s="242" t="s">
        <v>562</v>
      </c>
      <c r="D92" s="158"/>
      <c r="E92" s="159">
        <v>27285.1</v>
      </c>
      <c r="F92" s="128"/>
      <c r="G92" s="160"/>
      <c r="H92" s="158"/>
      <c r="I92" s="159">
        <v>24785.1</v>
      </c>
      <c r="J92" s="128"/>
      <c r="K92" s="161"/>
      <c r="L92" s="158"/>
      <c r="M92" s="119">
        <v>27263.4</v>
      </c>
      <c r="N92" s="181"/>
      <c r="O92" s="162"/>
      <c r="P92" s="163"/>
      <c r="Q92" s="143"/>
    </row>
    <row r="93" spans="1:20" s="172" customFormat="1" ht="15.75" thickBot="1" x14ac:dyDescent="0.3">
      <c r="A93" s="182"/>
      <c r="B93" s="183" t="s">
        <v>25</v>
      </c>
      <c r="C93" s="184"/>
      <c r="D93" s="260">
        <f>D65+D66+D67+D68+D69+D70+D71+D72+D73+D74+D88+D89+D90+D91+D92</f>
        <v>754518.59999999986</v>
      </c>
      <c r="E93" s="445">
        <f>E65+E66+E67+E68+E69+E70+E71+E72+E73+E74+E88+E89+E90+E91+E92</f>
        <v>2155593.2624999997</v>
      </c>
      <c r="F93" s="185"/>
      <c r="G93" s="186"/>
      <c r="H93" s="260">
        <f>H65+H66+H67+H68+H69+H70+H71+H72+H73+H74+H88+H89+H90+H91+H92</f>
        <v>737790.39599999995</v>
      </c>
      <c r="I93" s="261">
        <f>I65+I66+I67+I68+I69+I70+I71+I72+I73+I74+I88+I89+I90+I91+I92</f>
        <v>2153093.2624999997</v>
      </c>
      <c r="J93" s="185"/>
      <c r="K93" s="187"/>
      <c r="L93" s="260">
        <f>L65+L66+L67+L68+L69+L70+L71+L72+L73+L74+L88+L89+L90+L91+L92</f>
        <v>737717.72199999995</v>
      </c>
      <c r="M93" s="261">
        <f>M65+M66+M67+M68+M69+M70+M71+M72+M73+M74+M88+M89+M90+M91+M92</f>
        <v>2151535.5239999997</v>
      </c>
      <c r="N93" s="188"/>
      <c r="O93" s="189"/>
      <c r="P93" s="190"/>
      <c r="Q93" s="143"/>
      <c r="R93" s="191"/>
      <c r="S93" s="238"/>
      <c r="T93" s="173"/>
    </row>
    <row r="94" spans="1:20" ht="19.5" thickBot="1" x14ac:dyDescent="0.3">
      <c r="A94" s="802" t="s">
        <v>31</v>
      </c>
      <c r="B94" s="803"/>
      <c r="C94" s="803"/>
      <c r="D94" s="803"/>
      <c r="E94" s="803"/>
      <c r="F94" s="803"/>
      <c r="G94" s="803"/>
      <c r="H94" s="803"/>
      <c r="I94" s="803"/>
      <c r="J94" s="803"/>
      <c r="K94" s="803"/>
      <c r="L94" s="803"/>
      <c r="M94" s="803"/>
      <c r="N94" s="803"/>
      <c r="O94" s="803"/>
      <c r="P94" s="804"/>
      <c r="Q94" s="143"/>
    </row>
    <row r="95" spans="1:20" ht="38.25" customHeight="1" x14ac:dyDescent="0.25">
      <c r="A95" s="262" t="s">
        <v>486</v>
      </c>
      <c r="B95" s="263" t="s">
        <v>142</v>
      </c>
      <c r="C95" s="264"/>
      <c r="D95" s="265">
        <f>D96</f>
        <v>17332.96</v>
      </c>
      <c r="E95" s="265">
        <f>E96</f>
        <v>15000</v>
      </c>
      <c r="F95" s="266"/>
      <c r="G95" s="267"/>
      <c r="H95" s="265">
        <f>H96</f>
        <v>17332.96</v>
      </c>
      <c r="I95" s="265">
        <f>I96</f>
        <v>15000</v>
      </c>
      <c r="J95" s="268"/>
      <c r="K95" s="269"/>
      <c r="L95" s="265">
        <f>L96</f>
        <v>12941.32718</v>
      </c>
      <c r="M95" s="265">
        <f>M96</f>
        <v>14360.399999999998</v>
      </c>
      <c r="N95" s="266"/>
      <c r="O95" s="267"/>
      <c r="P95" s="243"/>
      <c r="Q95" s="143"/>
    </row>
    <row r="96" spans="1:20" ht="191.25" x14ac:dyDescent="0.25">
      <c r="A96" s="270" t="s">
        <v>487</v>
      </c>
      <c r="B96" s="192" t="s">
        <v>143</v>
      </c>
      <c r="C96" s="792" t="s">
        <v>227</v>
      </c>
      <c r="D96" s="271">
        <f>SUM(D97:D105)</f>
        <v>17332.96</v>
      </c>
      <c r="E96" s="118">
        <f>SUM(E97:E105)</f>
        <v>15000</v>
      </c>
      <c r="F96" s="120"/>
      <c r="G96" s="272"/>
      <c r="H96" s="271">
        <f>SUM(H97:H105)</f>
        <v>17332.96</v>
      </c>
      <c r="I96" s="118">
        <f>SUM(I97:I105)</f>
        <v>15000</v>
      </c>
      <c r="J96" s="273"/>
      <c r="K96" s="274"/>
      <c r="L96" s="271">
        <f>SUM(L97:L105)</f>
        <v>12941.32718</v>
      </c>
      <c r="M96" s="118">
        <f>SUM(M97:M105)</f>
        <v>14360.399999999998</v>
      </c>
      <c r="N96" s="120"/>
      <c r="O96" s="272"/>
      <c r="P96" s="275"/>
      <c r="Q96" s="143"/>
    </row>
    <row r="97" spans="1:17" ht="63.75" hidden="1" customHeight="1" x14ac:dyDescent="0.25">
      <c r="A97" s="276" t="s">
        <v>488</v>
      </c>
      <c r="B97" s="193" t="s">
        <v>144</v>
      </c>
      <c r="C97" s="792"/>
      <c r="D97" s="131"/>
      <c r="E97" s="122"/>
      <c r="F97" s="127"/>
      <c r="G97" s="132"/>
      <c r="H97" s="131"/>
      <c r="I97" s="122"/>
      <c r="J97" s="259"/>
      <c r="K97" s="277"/>
      <c r="L97" s="131"/>
      <c r="M97" s="117"/>
      <c r="N97" s="127"/>
      <c r="O97" s="132"/>
      <c r="P97" s="249"/>
      <c r="Q97" s="143"/>
    </row>
    <row r="98" spans="1:17" ht="63.75" hidden="1" customHeight="1" x14ac:dyDescent="0.25">
      <c r="A98" s="194" t="s">
        <v>489</v>
      </c>
      <c r="B98" s="193" t="s">
        <v>145</v>
      </c>
      <c r="C98" s="792"/>
      <c r="D98" s="131"/>
      <c r="E98" s="122"/>
      <c r="F98" s="152"/>
      <c r="G98" s="153"/>
      <c r="H98" s="131"/>
      <c r="I98" s="122"/>
      <c r="J98" s="174"/>
      <c r="K98" s="195"/>
      <c r="L98" s="154"/>
      <c r="M98" s="117"/>
      <c r="N98" s="152"/>
      <c r="O98" s="153"/>
      <c r="P98" s="156"/>
      <c r="Q98" s="143"/>
    </row>
    <row r="99" spans="1:17" ht="63.75" hidden="1" customHeight="1" x14ac:dyDescent="0.25">
      <c r="A99" s="194" t="s">
        <v>490</v>
      </c>
      <c r="B99" s="193" t="s">
        <v>146</v>
      </c>
      <c r="C99" s="792"/>
      <c r="D99" s="131"/>
      <c r="E99" s="122"/>
      <c r="F99" s="152"/>
      <c r="G99" s="153"/>
      <c r="H99" s="131"/>
      <c r="I99" s="122"/>
      <c r="J99" s="174"/>
      <c r="K99" s="195"/>
      <c r="L99" s="154"/>
      <c r="M99" s="117"/>
      <c r="N99" s="152"/>
      <c r="O99" s="153"/>
      <c r="P99" s="156"/>
      <c r="Q99" s="143"/>
    </row>
    <row r="100" spans="1:17" ht="76.5" hidden="1" customHeight="1" x14ac:dyDescent="0.25">
      <c r="A100" s="194" t="s">
        <v>491</v>
      </c>
      <c r="B100" s="193" t="s">
        <v>147</v>
      </c>
      <c r="C100" s="792"/>
      <c r="D100" s="131"/>
      <c r="E100" s="122"/>
      <c r="F100" s="152"/>
      <c r="G100" s="153"/>
      <c r="H100" s="131"/>
      <c r="I100" s="122"/>
      <c r="J100" s="174"/>
      <c r="K100" s="195"/>
      <c r="L100" s="154"/>
      <c r="M100" s="117"/>
      <c r="N100" s="152"/>
      <c r="O100" s="153"/>
      <c r="P100" s="156"/>
      <c r="Q100" s="143"/>
    </row>
    <row r="101" spans="1:17" ht="76.5" hidden="1" customHeight="1" x14ac:dyDescent="0.25">
      <c r="A101" s="194" t="s">
        <v>492</v>
      </c>
      <c r="B101" s="193" t="s">
        <v>482</v>
      </c>
      <c r="C101" s="792"/>
      <c r="D101" s="131"/>
      <c r="E101" s="122"/>
      <c r="F101" s="152"/>
      <c r="G101" s="153"/>
      <c r="H101" s="131"/>
      <c r="I101" s="122"/>
      <c r="J101" s="174"/>
      <c r="K101" s="195"/>
      <c r="L101" s="154"/>
      <c r="M101" s="117"/>
      <c r="N101" s="152"/>
      <c r="O101" s="153"/>
      <c r="P101" s="156"/>
      <c r="Q101" s="143"/>
    </row>
    <row r="102" spans="1:17" ht="63.75" x14ac:dyDescent="0.25">
      <c r="A102" s="194" t="s">
        <v>493</v>
      </c>
      <c r="B102" s="193" t="s">
        <v>148</v>
      </c>
      <c r="C102" s="792"/>
      <c r="D102" s="278">
        <v>6933.18</v>
      </c>
      <c r="E102" s="122">
        <v>6000</v>
      </c>
      <c r="F102" s="152"/>
      <c r="G102" s="153"/>
      <c r="H102" s="278">
        <v>6933.18</v>
      </c>
      <c r="I102" s="122">
        <v>6000</v>
      </c>
      <c r="J102" s="174"/>
      <c r="K102" s="195"/>
      <c r="L102" s="131">
        <v>5522.8864000000003</v>
      </c>
      <c r="M102" s="117">
        <v>5594.7</v>
      </c>
      <c r="N102" s="152"/>
      <c r="O102" s="153"/>
      <c r="P102" s="156"/>
      <c r="Q102" s="143"/>
    </row>
    <row r="103" spans="1:17" ht="102" customHeight="1" x14ac:dyDescent="0.25">
      <c r="A103" s="194" t="s">
        <v>494</v>
      </c>
      <c r="B103" s="193" t="s">
        <v>149</v>
      </c>
      <c r="C103" s="792"/>
      <c r="D103" s="278">
        <v>6933.18</v>
      </c>
      <c r="E103" s="122">
        <v>6000</v>
      </c>
      <c r="F103" s="152"/>
      <c r="G103" s="153"/>
      <c r="H103" s="278">
        <v>6933.18</v>
      </c>
      <c r="I103" s="122">
        <v>6000</v>
      </c>
      <c r="J103" s="174"/>
      <c r="K103" s="195"/>
      <c r="L103" s="131">
        <v>4344.3049199999996</v>
      </c>
      <c r="M103" s="117">
        <v>5815.4</v>
      </c>
      <c r="N103" s="152"/>
      <c r="O103" s="153"/>
      <c r="P103" s="156"/>
      <c r="Q103" s="143"/>
    </row>
    <row r="104" spans="1:17" ht="63.75" x14ac:dyDescent="0.25">
      <c r="A104" s="194" t="s">
        <v>495</v>
      </c>
      <c r="B104" s="193" t="s">
        <v>150</v>
      </c>
      <c r="C104" s="800"/>
      <c r="D104" s="278">
        <v>3466.6</v>
      </c>
      <c r="E104" s="122">
        <v>3000</v>
      </c>
      <c r="F104" s="152"/>
      <c r="G104" s="153"/>
      <c r="H104" s="278">
        <v>3466.6</v>
      </c>
      <c r="I104" s="122">
        <v>3000</v>
      </c>
      <c r="J104" s="174"/>
      <c r="K104" s="195"/>
      <c r="L104" s="131">
        <v>3074.1358599999999</v>
      </c>
      <c r="M104" s="117">
        <v>2950.3</v>
      </c>
      <c r="N104" s="152"/>
      <c r="O104" s="153"/>
      <c r="P104" s="156"/>
      <c r="Q104" s="143"/>
    </row>
    <row r="105" spans="1:17" ht="76.5" hidden="1" customHeight="1" x14ac:dyDescent="0.25">
      <c r="A105" s="194" t="s">
        <v>496</v>
      </c>
      <c r="B105" s="193" t="s">
        <v>151</v>
      </c>
      <c r="C105" s="239"/>
      <c r="D105" s="131"/>
      <c r="E105" s="122">
        <v>0</v>
      </c>
      <c r="F105" s="152"/>
      <c r="G105" s="153"/>
      <c r="H105" s="131"/>
      <c r="I105" s="122">
        <v>0</v>
      </c>
      <c r="J105" s="174"/>
      <c r="K105" s="195"/>
      <c r="L105" s="154"/>
      <c r="M105" s="117">
        <v>0</v>
      </c>
      <c r="N105" s="152"/>
      <c r="O105" s="153"/>
      <c r="P105" s="156"/>
      <c r="Q105" s="143"/>
    </row>
    <row r="106" spans="1:17" ht="63.75" hidden="1" customHeight="1" x14ac:dyDescent="0.25">
      <c r="A106" s="196" t="s">
        <v>497</v>
      </c>
      <c r="B106" s="192" t="s">
        <v>152</v>
      </c>
      <c r="C106" s="239"/>
      <c r="D106" s="175"/>
      <c r="E106" s="118">
        <f>E107</f>
        <v>0</v>
      </c>
      <c r="F106" s="176"/>
      <c r="G106" s="177"/>
      <c r="H106" s="175"/>
      <c r="I106" s="118">
        <f>I107</f>
        <v>0</v>
      </c>
      <c r="J106" s="178"/>
      <c r="K106" s="197"/>
      <c r="L106" s="198"/>
      <c r="M106" s="121">
        <f>M107</f>
        <v>0</v>
      </c>
      <c r="N106" s="176"/>
      <c r="O106" s="177"/>
      <c r="P106" s="180"/>
      <c r="Q106" s="143"/>
    </row>
    <row r="107" spans="1:17" ht="51" hidden="1" customHeight="1" x14ac:dyDescent="0.25">
      <c r="A107" s="196" t="s">
        <v>498</v>
      </c>
      <c r="B107" s="192" t="s">
        <v>153</v>
      </c>
      <c r="C107" s="239"/>
      <c r="D107" s="175"/>
      <c r="E107" s="118">
        <f>E108+E109</f>
        <v>0</v>
      </c>
      <c r="F107" s="176"/>
      <c r="G107" s="177"/>
      <c r="H107" s="175"/>
      <c r="I107" s="118">
        <f>I108+I109</f>
        <v>0</v>
      </c>
      <c r="J107" s="178"/>
      <c r="K107" s="197"/>
      <c r="L107" s="198"/>
      <c r="M107" s="121">
        <f>M108+M109</f>
        <v>0</v>
      </c>
      <c r="N107" s="176"/>
      <c r="O107" s="177"/>
      <c r="P107" s="180"/>
      <c r="Q107" s="143"/>
    </row>
    <row r="108" spans="1:17" ht="63.75" hidden="1" customHeight="1" x14ac:dyDescent="0.25">
      <c r="A108" s="194" t="s">
        <v>499</v>
      </c>
      <c r="B108" s="193" t="s">
        <v>145</v>
      </c>
      <c r="C108" s="239"/>
      <c r="D108" s="131"/>
      <c r="E108" s="122"/>
      <c r="F108" s="152"/>
      <c r="G108" s="153"/>
      <c r="H108" s="131"/>
      <c r="I108" s="122"/>
      <c r="J108" s="174"/>
      <c r="K108" s="195"/>
      <c r="L108" s="154"/>
      <c r="M108" s="117"/>
      <c r="N108" s="152"/>
      <c r="O108" s="153"/>
      <c r="P108" s="156"/>
      <c r="Q108" s="143"/>
    </row>
    <row r="109" spans="1:17" ht="76.5" hidden="1" customHeight="1" x14ac:dyDescent="0.25">
      <c r="A109" s="194" t="s">
        <v>500</v>
      </c>
      <c r="B109" s="193" t="s">
        <v>154</v>
      </c>
      <c r="C109" s="239"/>
      <c r="D109" s="131"/>
      <c r="E109" s="122"/>
      <c r="F109" s="152"/>
      <c r="G109" s="153"/>
      <c r="H109" s="131"/>
      <c r="I109" s="122"/>
      <c r="J109" s="174"/>
      <c r="K109" s="195"/>
      <c r="L109" s="154"/>
      <c r="M109" s="117"/>
      <c r="N109" s="152"/>
      <c r="O109" s="153"/>
      <c r="P109" s="156"/>
      <c r="Q109" s="143"/>
    </row>
    <row r="110" spans="1:17" ht="57.75" customHeight="1" x14ac:dyDescent="0.25">
      <c r="A110" s="196" t="s">
        <v>501</v>
      </c>
      <c r="B110" s="192" t="s">
        <v>155</v>
      </c>
      <c r="C110" s="801" t="s">
        <v>257</v>
      </c>
      <c r="D110" s="175"/>
      <c r="E110" s="118">
        <f>E111+E112</f>
        <v>250</v>
      </c>
      <c r="F110" s="176"/>
      <c r="G110" s="177"/>
      <c r="H110" s="175"/>
      <c r="I110" s="118">
        <f>I111+I112</f>
        <v>250</v>
      </c>
      <c r="J110" s="199"/>
      <c r="K110" s="200"/>
      <c r="L110" s="198"/>
      <c r="M110" s="118">
        <f>M111+M112</f>
        <v>250</v>
      </c>
      <c r="N110" s="176"/>
      <c r="O110" s="177"/>
      <c r="P110" s="180"/>
      <c r="Q110" s="143"/>
    </row>
    <row r="111" spans="1:17" ht="76.5" x14ac:dyDescent="0.25">
      <c r="A111" s="194" t="s">
        <v>502</v>
      </c>
      <c r="B111" s="193" t="s">
        <v>156</v>
      </c>
      <c r="C111" s="801"/>
      <c r="D111" s="131"/>
      <c r="E111" s="122">
        <v>50</v>
      </c>
      <c r="F111" s="152"/>
      <c r="G111" s="153"/>
      <c r="H111" s="131"/>
      <c r="I111" s="122">
        <v>50</v>
      </c>
      <c r="J111" s="201"/>
      <c r="K111" s="202"/>
      <c r="L111" s="154"/>
      <c r="M111" s="117">
        <v>50</v>
      </c>
      <c r="N111" s="152"/>
      <c r="O111" s="153"/>
      <c r="P111" s="156"/>
      <c r="Q111" s="143"/>
    </row>
    <row r="112" spans="1:17" ht="159.75" customHeight="1" x14ac:dyDescent="0.25">
      <c r="A112" s="196" t="s">
        <v>503</v>
      </c>
      <c r="B112" s="192" t="s">
        <v>157</v>
      </c>
      <c r="C112" s="801"/>
      <c r="D112" s="175"/>
      <c r="E112" s="118">
        <f>E113+E114+E115+E116</f>
        <v>200</v>
      </c>
      <c r="F112" s="176"/>
      <c r="G112" s="177"/>
      <c r="H112" s="175"/>
      <c r="I112" s="118">
        <f>I113+I114+I115+I116</f>
        <v>200</v>
      </c>
      <c r="J112" s="199"/>
      <c r="K112" s="200"/>
      <c r="L112" s="198"/>
      <c r="M112" s="118">
        <f>M113+M114+M115+M116</f>
        <v>200</v>
      </c>
      <c r="N112" s="176"/>
      <c r="O112" s="177"/>
      <c r="P112" s="180"/>
      <c r="Q112" s="143"/>
    </row>
    <row r="113" spans="1:19" ht="127.5" x14ac:dyDescent="0.25">
      <c r="A113" s="194" t="s">
        <v>504</v>
      </c>
      <c r="B113" s="193" t="s">
        <v>158</v>
      </c>
      <c r="C113" s="239"/>
      <c r="D113" s="131"/>
      <c r="E113" s="122">
        <v>50</v>
      </c>
      <c r="F113" s="152"/>
      <c r="G113" s="153"/>
      <c r="H113" s="131"/>
      <c r="I113" s="122">
        <v>50</v>
      </c>
      <c r="J113" s="203"/>
      <c r="K113" s="204"/>
      <c r="L113" s="205"/>
      <c r="M113" s="122">
        <v>50</v>
      </c>
      <c r="N113" s="152"/>
      <c r="O113" s="153"/>
      <c r="P113" s="156"/>
      <c r="Q113" s="143"/>
    </row>
    <row r="114" spans="1:19" ht="63.75" x14ac:dyDescent="0.25">
      <c r="A114" s="194" t="s">
        <v>505</v>
      </c>
      <c r="B114" s="193" t="s">
        <v>159</v>
      </c>
      <c r="C114" s="239"/>
      <c r="D114" s="131"/>
      <c r="E114" s="122">
        <v>40</v>
      </c>
      <c r="F114" s="152"/>
      <c r="G114" s="153"/>
      <c r="H114" s="131"/>
      <c r="I114" s="122">
        <v>40</v>
      </c>
      <c r="J114" s="203"/>
      <c r="K114" s="204"/>
      <c r="L114" s="205"/>
      <c r="M114" s="122">
        <v>40</v>
      </c>
      <c r="N114" s="152"/>
      <c r="O114" s="153"/>
      <c r="P114" s="156"/>
      <c r="Q114" s="143"/>
    </row>
    <row r="115" spans="1:19" ht="51" x14ac:dyDescent="0.25">
      <c r="A115" s="194" t="s">
        <v>506</v>
      </c>
      <c r="B115" s="193" t="s">
        <v>160</v>
      </c>
      <c r="C115" s="239"/>
      <c r="D115" s="131"/>
      <c r="E115" s="122">
        <v>50</v>
      </c>
      <c r="F115" s="152"/>
      <c r="G115" s="153"/>
      <c r="H115" s="131"/>
      <c r="I115" s="122">
        <v>50</v>
      </c>
      <c r="J115" s="203"/>
      <c r="K115" s="204"/>
      <c r="L115" s="205"/>
      <c r="M115" s="122">
        <v>50</v>
      </c>
      <c r="N115" s="152"/>
      <c r="O115" s="153"/>
      <c r="P115" s="156"/>
      <c r="Q115" s="143"/>
    </row>
    <row r="116" spans="1:19" ht="38.25" x14ac:dyDescent="0.25">
      <c r="A116" s="194" t="s">
        <v>507</v>
      </c>
      <c r="B116" s="193" t="s">
        <v>161</v>
      </c>
      <c r="C116" s="239"/>
      <c r="D116" s="131"/>
      <c r="E116" s="122">
        <v>60</v>
      </c>
      <c r="F116" s="152"/>
      <c r="G116" s="153"/>
      <c r="H116" s="131"/>
      <c r="I116" s="122">
        <v>60</v>
      </c>
      <c r="J116" s="203"/>
      <c r="K116" s="204"/>
      <c r="L116" s="205"/>
      <c r="M116" s="122">
        <v>60</v>
      </c>
      <c r="N116" s="152"/>
      <c r="O116" s="153"/>
      <c r="P116" s="156"/>
      <c r="Q116" s="143"/>
    </row>
    <row r="117" spans="1:19" x14ac:dyDescent="0.25">
      <c r="A117" s="196" t="s">
        <v>508</v>
      </c>
      <c r="B117" s="192" t="s">
        <v>32</v>
      </c>
      <c r="C117" s="239"/>
      <c r="D117" s="271">
        <f>D118</f>
        <v>5546.57</v>
      </c>
      <c r="E117" s="118">
        <f>E118</f>
        <v>4800</v>
      </c>
      <c r="F117" s="176"/>
      <c r="G117" s="177"/>
      <c r="H117" s="118">
        <f>H118</f>
        <v>5546.57</v>
      </c>
      <c r="I117" s="118">
        <f>I118</f>
        <v>4800</v>
      </c>
      <c r="J117" s="199"/>
      <c r="K117" s="200"/>
      <c r="L117" s="452">
        <f>L118</f>
        <v>5537.9</v>
      </c>
      <c r="M117" s="452">
        <f>M118</f>
        <v>4174.1549999999997</v>
      </c>
      <c r="N117" s="176"/>
      <c r="O117" s="177"/>
      <c r="P117" s="180"/>
      <c r="Q117" s="143"/>
    </row>
    <row r="118" spans="1:19" ht="25.5" x14ac:dyDescent="0.25">
      <c r="A118" s="279" t="s">
        <v>509</v>
      </c>
      <c r="B118" s="280" t="s">
        <v>162</v>
      </c>
      <c r="C118" s="239"/>
      <c r="D118" s="446">
        <v>5546.57</v>
      </c>
      <c r="E118" s="159">
        <v>4800</v>
      </c>
      <c r="F118" s="281"/>
      <c r="G118" s="282"/>
      <c r="H118" s="158">
        <v>5546.57</v>
      </c>
      <c r="I118" s="159">
        <v>4800</v>
      </c>
      <c r="J118" s="283"/>
      <c r="K118" s="284"/>
      <c r="L118" s="285">
        <v>5537.9</v>
      </c>
      <c r="M118" s="450">
        <v>4174.1549999999997</v>
      </c>
      <c r="N118" s="281"/>
      <c r="O118" s="282"/>
      <c r="P118" s="206"/>
      <c r="Q118" s="143"/>
    </row>
    <row r="119" spans="1:19" ht="128.25" thickBot="1" x14ac:dyDescent="0.3">
      <c r="A119" s="286" t="s">
        <v>231</v>
      </c>
      <c r="B119" s="287" t="s">
        <v>230</v>
      </c>
      <c r="C119" s="288"/>
      <c r="D119" s="289">
        <v>19775.830000000002</v>
      </c>
      <c r="E119" s="290"/>
      <c r="F119" s="291"/>
      <c r="G119" s="292"/>
      <c r="H119" s="289">
        <v>19775.830000000002</v>
      </c>
      <c r="I119" s="290"/>
      <c r="J119" s="293"/>
      <c r="K119" s="294"/>
      <c r="L119" s="463">
        <v>19771.39</v>
      </c>
      <c r="M119" s="295"/>
      <c r="N119" s="291"/>
      <c r="O119" s="292"/>
      <c r="P119" s="296"/>
      <c r="Q119" s="143"/>
    </row>
    <row r="120" spans="1:19" s="172" customFormat="1" ht="15.75" thickBot="1" x14ac:dyDescent="0.3">
      <c r="A120" s="207"/>
      <c r="B120" s="166" t="s">
        <v>25</v>
      </c>
      <c r="C120" s="208"/>
      <c r="D120" s="240">
        <f>D95+D106+D110+D117+D119</f>
        <v>42655.360000000001</v>
      </c>
      <c r="E120" s="209">
        <f>E95+E106+E110+E117+E119</f>
        <v>20050</v>
      </c>
      <c r="F120" s="123"/>
      <c r="G120" s="210"/>
      <c r="H120" s="240">
        <f>H95+H106+H110+H117+H119</f>
        <v>42655.360000000001</v>
      </c>
      <c r="I120" s="209">
        <f>I95+I106+I110+I117+I119</f>
        <v>20050</v>
      </c>
      <c r="J120" s="211"/>
      <c r="K120" s="212"/>
      <c r="L120" s="209">
        <f>L95+L106+L110+L117+L119</f>
        <v>38250.617180000001</v>
      </c>
      <c r="M120" s="453">
        <f>M95+M106+M110+M117+M119</f>
        <v>18784.554999999997</v>
      </c>
      <c r="N120" s="168"/>
      <c r="O120" s="169"/>
      <c r="P120" s="171"/>
      <c r="Q120" s="143"/>
      <c r="S120" s="235"/>
    </row>
    <row r="121" spans="1:19" ht="19.5" thickBot="1" x14ac:dyDescent="0.35">
      <c r="A121" s="770" t="s">
        <v>33</v>
      </c>
      <c r="B121" s="771"/>
      <c r="C121" s="771"/>
      <c r="D121" s="771"/>
      <c r="E121" s="771"/>
      <c r="F121" s="771"/>
      <c r="G121" s="771"/>
      <c r="H121" s="771"/>
      <c r="I121" s="771"/>
      <c r="J121" s="771"/>
      <c r="K121" s="771"/>
      <c r="L121" s="771"/>
      <c r="M121" s="771"/>
      <c r="N121" s="771"/>
      <c r="O121" s="771"/>
      <c r="P121" s="772"/>
      <c r="Q121" s="143"/>
    </row>
    <row r="122" spans="1:19" ht="63.75" customHeight="1" x14ac:dyDescent="0.25">
      <c r="A122" s="213" t="s">
        <v>510</v>
      </c>
      <c r="B122" s="214" t="s">
        <v>34</v>
      </c>
      <c r="C122" s="781" t="s">
        <v>257</v>
      </c>
      <c r="D122" s="455">
        <f>D123+D124+D125+D126+D127+D128+D129+D130+D131+D132</f>
        <v>0</v>
      </c>
      <c r="E122" s="455">
        <f>E123+E124+E125+E126+E127+E128+E129+E130+E131+E132</f>
        <v>26337.286</v>
      </c>
      <c r="F122" s="216"/>
      <c r="G122" s="217"/>
      <c r="H122" s="215">
        <f>H123+H124+H125+H126+H127+H128+H129+H130+H131+H132</f>
        <v>0</v>
      </c>
      <c r="I122" s="455">
        <f>I123+I124+I125+I126+I127+I128+I129+I130+I131+I132</f>
        <v>26337.286</v>
      </c>
      <c r="J122" s="216"/>
      <c r="K122" s="218"/>
      <c r="L122" s="457"/>
      <c r="M122" s="454">
        <f>M123+M124+M125+M126+M127+M128+M129+M130+M131+M132</f>
        <v>25791.489999999998</v>
      </c>
      <c r="N122" s="219"/>
      <c r="O122" s="220"/>
      <c r="P122" s="243"/>
      <c r="Q122" s="143"/>
    </row>
    <row r="123" spans="1:19" ht="38.25" x14ac:dyDescent="0.35">
      <c r="A123" s="195" t="s">
        <v>527</v>
      </c>
      <c r="B123" s="221" t="s">
        <v>511</v>
      </c>
      <c r="C123" s="779"/>
      <c r="D123" s="222"/>
      <c r="E123" s="124">
        <v>894.7</v>
      </c>
      <c r="F123" s="223"/>
      <c r="G123" s="224"/>
      <c r="H123" s="222"/>
      <c r="I123" s="124">
        <v>894.7</v>
      </c>
      <c r="J123" s="223"/>
      <c r="K123" s="225"/>
      <c r="L123" s="226"/>
      <c r="M123" s="124">
        <v>894.7</v>
      </c>
      <c r="N123" s="174"/>
      <c r="O123" s="155"/>
      <c r="P123" s="156"/>
      <c r="Q123" s="143"/>
      <c r="R123" s="300"/>
      <c r="S123" s="299"/>
    </row>
    <row r="124" spans="1:19" ht="25.5" x14ac:dyDescent="0.25">
      <c r="A124" s="195" t="s">
        <v>528</v>
      </c>
      <c r="B124" s="221" t="s">
        <v>512</v>
      </c>
      <c r="C124" s="779"/>
      <c r="D124" s="222"/>
      <c r="E124" s="447">
        <v>1000.165</v>
      </c>
      <c r="F124" s="223"/>
      <c r="G124" s="224"/>
      <c r="H124" s="222"/>
      <c r="I124" s="447">
        <v>1000.165</v>
      </c>
      <c r="J124" s="223"/>
      <c r="K124" s="225"/>
      <c r="L124" s="226"/>
      <c r="M124" s="456">
        <v>1000.17</v>
      </c>
      <c r="N124" s="174"/>
      <c r="O124" s="155"/>
      <c r="P124" s="156"/>
      <c r="Q124" s="143"/>
      <c r="R124" s="299"/>
      <c r="S124" s="299"/>
    </row>
    <row r="125" spans="1:19" ht="63.75" customHeight="1" x14ac:dyDescent="0.25">
      <c r="A125" s="195" t="s">
        <v>529</v>
      </c>
      <c r="B125" s="221" t="s">
        <v>513</v>
      </c>
      <c r="C125" s="779"/>
      <c r="D125" s="222"/>
      <c r="E125" s="447">
        <v>63.023000000000003</v>
      </c>
      <c r="F125" s="223"/>
      <c r="G125" s="224"/>
      <c r="H125" s="222"/>
      <c r="I125" s="447">
        <v>63.023000000000003</v>
      </c>
      <c r="J125" s="223"/>
      <c r="K125" s="225"/>
      <c r="L125" s="226"/>
      <c r="M125" s="456">
        <v>62.2</v>
      </c>
      <c r="N125" s="174"/>
      <c r="O125" s="155"/>
      <c r="P125" s="156"/>
      <c r="Q125" s="143"/>
      <c r="R125" s="299"/>
      <c r="S125" s="299"/>
    </row>
    <row r="126" spans="1:19" ht="63.75" x14ac:dyDescent="0.25">
      <c r="A126" s="195" t="s">
        <v>530</v>
      </c>
      <c r="B126" s="221" t="s">
        <v>514</v>
      </c>
      <c r="C126" s="779"/>
      <c r="D126" s="222"/>
      <c r="E126" s="124">
        <v>14753.502</v>
      </c>
      <c r="F126" s="223"/>
      <c r="G126" s="224"/>
      <c r="H126" s="222"/>
      <c r="I126" s="124">
        <v>14753.502</v>
      </c>
      <c r="J126" s="223"/>
      <c r="K126" s="225"/>
      <c r="L126" s="226"/>
      <c r="M126" s="456">
        <v>14753.5</v>
      </c>
      <c r="N126" s="174"/>
      <c r="O126" s="155"/>
      <c r="P126" s="156"/>
      <c r="Q126" s="143"/>
      <c r="R126" s="299"/>
      <c r="S126" s="299"/>
    </row>
    <row r="127" spans="1:19" ht="114.75" x14ac:dyDescent="0.25">
      <c r="A127" s="195" t="s">
        <v>531</v>
      </c>
      <c r="B127" s="221" t="s">
        <v>515</v>
      </c>
      <c r="C127" s="779"/>
      <c r="D127" s="222"/>
      <c r="E127" s="124">
        <v>593.07799999999997</v>
      </c>
      <c r="F127" s="223"/>
      <c r="G127" s="224"/>
      <c r="H127" s="222"/>
      <c r="I127" s="124">
        <v>593.07799999999997</v>
      </c>
      <c r="J127" s="223"/>
      <c r="K127" s="225"/>
      <c r="L127" s="226"/>
      <c r="M127" s="124">
        <v>593</v>
      </c>
      <c r="N127" s="174"/>
      <c r="O127" s="155"/>
      <c r="P127" s="156"/>
      <c r="Q127" s="143"/>
      <c r="R127" s="299"/>
      <c r="S127" s="299"/>
    </row>
    <row r="128" spans="1:19" ht="25.5" x14ac:dyDescent="0.25">
      <c r="A128" s="195" t="s">
        <v>532</v>
      </c>
      <c r="B128" s="221" t="s">
        <v>516</v>
      </c>
      <c r="C128" s="779"/>
      <c r="D128" s="222"/>
      <c r="E128" s="124">
        <v>1443.4349999999999</v>
      </c>
      <c r="F128" s="223"/>
      <c r="G128" s="224"/>
      <c r="H128" s="222"/>
      <c r="I128" s="124">
        <v>1443.4349999999999</v>
      </c>
      <c r="J128" s="223"/>
      <c r="K128" s="225"/>
      <c r="L128" s="226"/>
      <c r="M128" s="456">
        <v>1430.76</v>
      </c>
      <c r="N128" s="174"/>
      <c r="O128" s="155"/>
      <c r="P128" s="156"/>
      <c r="Q128" s="143"/>
      <c r="R128" s="299"/>
      <c r="S128" s="299"/>
    </row>
    <row r="129" spans="1:19" ht="165.75" customHeight="1" x14ac:dyDescent="0.25">
      <c r="A129" s="195" t="s">
        <v>533</v>
      </c>
      <c r="B129" s="221" t="s">
        <v>550</v>
      </c>
      <c r="C129" s="779"/>
      <c r="D129" s="222"/>
      <c r="E129" s="447">
        <v>4527.1689999999999</v>
      </c>
      <c r="F129" s="223"/>
      <c r="G129" s="224"/>
      <c r="H129" s="222"/>
      <c r="I129" s="447">
        <v>4527.1689999999999</v>
      </c>
      <c r="J129" s="223"/>
      <c r="K129" s="225"/>
      <c r="L129" s="226"/>
      <c r="M129" s="456">
        <v>4116.7</v>
      </c>
      <c r="N129" s="174"/>
      <c r="O129" s="155"/>
      <c r="P129" s="156"/>
      <c r="Q129" s="143"/>
      <c r="R129" s="298"/>
      <c r="S129" s="299"/>
    </row>
    <row r="130" spans="1:19" ht="25.5" x14ac:dyDescent="0.25">
      <c r="A130" s="195" t="s">
        <v>534</v>
      </c>
      <c r="B130" s="221" t="s">
        <v>517</v>
      </c>
      <c r="C130" s="779"/>
      <c r="D130" s="222"/>
      <c r="E130" s="124">
        <v>139.9</v>
      </c>
      <c r="F130" s="223"/>
      <c r="G130" s="224"/>
      <c r="H130" s="222"/>
      <c r="I130" s="124">
        <v>139.9</v>
      </c>
      <c r="J130" s="223"/>
      <c r="K130" s="225"/>
      <c r="L130" s="226"/>
      <c r="M130" s="456">
        <v>139.9</v>
      </c>
      <c r="N130" s="174"/>
      <c r="O130" s="155"/>
      <c r="P130" s="156"/>
      <c r="Q130" s="143"/>
      <c r="R130" s="298"/>
      <c r="S130" s="299"/>
    </row>
    <row r="131" spans="1:19" ht="267.75" x14ac:dyDescent="0.25">
      <c r="A131" s="195" t="s">
        <v>535</v>
      </c>
      <c r="B131" s="221" t="s">
        <v>551</v>
      </c>
      <c r="C131" s="779" t="s">
        <v>257</v>
      </c>
      <c r="D131" s="222"/>
      <c r="E131" s="447">
        <v>2662.3139999999999</v>
      </c>
      <c r="F131" s="223"/>
      <c r="G131" s="224"/>
      <c r="H131" s="222"/>
      <c r="I131" s="447">
        <v>2662.3139999999999</v>
      </c>
      <c r="J131" s="223"/>
      <c r="K131" s="225"/>
      <c r="L131" s="226"/>
      <c r="M131" s="456">
        <v>2546.1</v>
      </c>
      <c r="N131" s="174"/>
      <c r="O131" s="155"/>
      <c r="P131" s="156"/>
      <c r="Q131" s="143"/>
      <c r="R131" s="298"/>
      <c r="S131" s="299"/>
    </row>
    <row r="132" spans="1:19" ht="25.5" x14ac:dyDescent="0.25">
      <c r="A132" s="227" t="s">
        <v>536</v>
      </c>
      <c r="B132" s="221" t="s">
        <v>518</v>
      </c>
      <c r="C132" s="779"/>
      <c r="D132" s="222"/>
      <c r="E132" s="124">
        <v>260</v>
      </c>
      <c r="F132" s="223"/>
      <c r="G132" s="224"/>
      <c r="H132" s="222"/>
      <c r="I132" s="124">
        <v>260</v>
      </c>
      <c r="J132" s="223"/>
      <c r="K132" s="225"/>
      <c r="L132" s="226"/>
      <c r="M132" s="456">
        <v>254.46</v>
      </c>
      <c r="N132" s="174"/>
      <c r="O132" s="155"/>
      <c r="P132" s="156"/>
      <c r="Q132" s="143"/>
      <c r="R132" s="298"/>
      <c r="S132" s="299"/>
    </row>
    <row r="133" spans="1:19" ht="55.5" customHeight="1" x14ac:dyDescent="0.25">
      <c r="A133" s="228" t="s">
        <v>537</v>
      </c>
      <c r="B133" s="229" t="s">
        <v>519</v>
      </c>
      <c r="C133" s="779"/>
      <c r="D133" s="230">
        <f>D134+D137+D138</f>
        <v>12825.182000000001</v>
      </c>
      <c r="E133" s="125">
        <f>E134+E137+E138</f>
        <v>1056.1979999999999</v>
      </c>
      <c r="F133" s="231"/>
      <c r="G133" s="232"/>
      <c r="H133" s="230">
        <f>H134+H137+H138</f>
        <v>11739.4</v>
      </c>
      <c r="I133" s="125">
        <f>I134+I137+I138</f>
        <v>1056.1979999999999</v>
      </c>
      <c r="J133" s="231"/>
      <c r="K133" s="233"/>
      <c r="L133" s="230">
        <f>L134+L137+L138</f>
        <v>12811.664000000001</v>
      </c>
      <c r="M133" s="125">
        <f>M134+M137+M138</f>
        <v>1052.4959999999999</v>
      </c>
      <c r="N133" s="178"/>
      <c r="O133" s="179"/>
      <c r="P133" s="180"/>
      <c r="Q133" s="143"/>
    </row>
    <row r="134" spans="1:19" ht="114.75" x14ac:dyDescent="0.25">
      <c r="A134" s="228" t="s">
        <v>538</v>
      </c>
      <c r="B134" s="229" t="s">
        <v>552</v>
      </c>
      <c r="C134" s="779"/>
      <c r="D134" s="230">
        <f>D135+D136</f>
        <v>0</v>
      </c>
      <c r="E134" s="458">
        <f>E135+E136</f>
        <v>794.298</v>
      </c>
      <c r="F134" s="459"/>
      <c r="G134" s="460"/>
      <c r="H134" s="461">
        <f>H135+H136</f>
        <v>0</v>
      </c>
      <c r="I134" s="458">
        <f>I135+I136</f>
        <v>794.298</v>
      </c>
      <c r="J134" s="459"/>
      <c r="K134" s="462"/>
      <c r="L134" s="461">
        <f>L135+L136</f>
        <v>0</v>
      </c>
      <c r="M134" s="458">
        <f>M135+M136</f>
        <v>790.66599999999994</v>
      </c>
      <c r="N134" s="178"/>
      <c r="O134" s="179"/>
      <c r="P134" s="180"/>
      <c r="Q134" s="143"/>
    </row>
    <row r="135" spans="1:19" s="554" customFormat="1" ht="153" x14ac:dyDescent="0.25">
      <c r="A135" s="645" t="s">
        <v>539</v>
      </c>
      <c r="B135" s="556" t="s">
        <v>553</v>
      </c>
      <c r="C135" s="779"/>
      <c r="D135" s="646"/>
      <c r="E135" s="647">
        <v>674.63400000000001</v>
      </c>
      <c r="F135" s="648"/>
      <c r="G135" s="649"/>
      <c r="H135" s="646"/>
      <c r="I135" s="647">
        <v>674.63400000000001</v>
      </c>
      <c r="J135" s="648"/>
      <c r="K135" s="650"/>
      <c r="L135" s="651">
        <v>0</v>
      </c>
      <c r="M135" s="652">
        <v>671.00199999999995</v>
      </c>
      <c r="N135" s="623"/>
      <c r="O135" s="544"/>
      <c r="P135" s="545"/>
      <c r="Q135" s="512"/>
    </row>
    <row r="136" spans="1:19" s="554" customFormat="1" ht="197.25" customHeight="1" x14ac:dyDescent="0.25">
      <c r="A136" s="645" t="s">
        <v>540</v>
      </c>
      <c r="B136" s="556" t="s">
        <v>554</v>
      </c>
      <c r="C136" s="780" t="s">
        <v>257</v>
      </c>
      <c r="D136" s="646"/>
      <c r="E136" s="647">
        <v>119.664</v>
      </c>
      <c r="F136" s="648"/>
      <c r="G136" s="649"/>
      <c r="H136" s="646"/>
      <c r="I136" s="647">
        <v>119.664</v>
      </c>
      <c r="J136" s="648"/>
      <c r="K136" s="650"/>
      <c r="L136" s="651"/>
      <c r="M136" s="647">
        <v>119.664</v>
      </c>
      <c r="N136" s="623"/>
      <c r="O136" s="544"/>
      <c r="P136" s="545"/>
      <c r="Q136" s="512"/>
    </row>
    <row r="137" spans="1:19" s="554" customFormat="1" ht="25.5" x14ac:dyDescent="0.25">
      <c r="A137" s="645" t="s">
        <v>541</v>
      </c>
      <c r="B137" s="653" t="s">
        <v>520</v>
      </c>
      <c r="C137" s="780"/>
      <c r="D137" s="646"/>
      <c r="E137" s="654">
        <v>261.89999999999998</v>
      </c>
      <c r="F137" s="648"/>
      <c r="G137" s="649"/>
      <c r="H137" s="646"/>
      <c r="I137" s="654">
        <v>261.89999999999998</v>
      </c>
      <c r="J137" s="648"/>
      <c r="K137" s="650"/>
      <c r="L137" s="651"/>
      <c r="M137" s="522">
        <v>261.83</v>
      </c>
      <c r="N137" s="623"/>
      <c r="O137" s="544"/>
      <c r="P137" s="545"/>
      <c r="Q137" s="512"/>
    </row>
    <row r="138" spans="1:19" s="554" customFormat="1" ht="90" x14ac:dyDescent="0.25">
      <c r="A138" s="645" t="s">
        <v>542</v>
      </c>
      <c r="B138" s="556" t="s">
        <v>521</v>
      </c>
      <c r="C138" s="780"/>
      <c r="D138" s="655">
        <v>12825.182000000001</v>
      </c>
      <c r="E138" s="654">
        <v>0</v>
      </c>
      <c r="F138" s="648"/>
      <c r="G138" s="649"/>
      <c r="H138" s="655">
        <v>11739.4</v>
      </c>
      <c r="I138" s="654">
        <v>0</v>
      </c>
      <c r="J138" s="577"/>
      <c r="K138" s="579"/>
      <c r="L138" s="580">
        <v>12811.664000000001</v>
      </c>
      <c r="M138" s="643"/>
      <c r="N138" s="623"/>
      <c r="O138" s="544"/>
      <c r="P138" s="582" t="s">
        <v>594</v>
      </c>
      <c r="Q138" s="512"/>
    </row>
    <row r="139" spans="1:19" s="554" customFormat="1" ht="76.5" x14ac:dyDescent="0.25">
      <c r="A139" s="656" t="s">
        <v>543</v>
      </c>
      <c r="B139" s="657" t="s">
        <v>522</v>
      </c>
      <c r="C139" s="780"/>
      <c r="D139" s="631">
        <v>0</v>
      </c>
      <c r="E139" s="658"/>
      <c r="F139" s="659"/>
      <c r="G139" s="660"/>
      <c r="H139" s="631">
        <v>0</v>
      </c>
      <c r="I139" s="658"/>
      <c r="J139" s="659"/>
      <c r="K139" s="661"/>
      <c r="L139" s="662"/>
      <c r="M139" s="663"/>
      <c r="N139" s="636"/>
      <c r="O139" s="637"/>
      <c r="P139" s="638"/>
      <c r="Q139" s="512"/>
    </row>
    <row r="140" spans="1:19" s="554" customFormat="1" ht="63.75" x14ac:dyDescent="0.25">
      <c r="A140" s="645" t="s">
        <v>544</v>
      </c>
      <c r="B140" s="556" t="s">
        <v>555</v>
      </c>
      <c r="C140" s="780"/>
      <c r="D140" s="646"/>
      <c r="E140" s="647">
        <v>3364.6840000000002</v>
      </c>
      <c r="F140" s="648"/>
      <c r="G140" s="649"/>
      <c r="H140" s="646"/>
      <c r="I140" s="647">
        <v>3364.6840000000002</v>
      </c>
      <c r="J140" s="648"/>
      <c r="K140" s="650"/>
      <c r="L140" s="651"/>
      <c r="M140" s="652">
        <v>3353.4110000000001</v>
      </c>
      <c r="N140" s="623"/>
      <c r="O140" s="544"/>
      <c r="P140" s="545"/>
      <c r="Q140" s="512"/>
    </row>
    <row r="141" spans="1:19" s="554" customFormat="1" ht="24.75" customHeight="1" x14ac:dyDescent="0.25">
      <c r="A141" s="656" t="s">
        <v>545</v>
      </c>
      <c r="B141" s="657" t="s">
        <v>523</v>
      </c>
      <c r="C141" s="780"/>
      <c r="D141" s="664">
        <f>D142+D143</f>
        <v>0</v>
      </c>
      <c r="E141" s="658">
        <f>E142+E143+E144</f>
        <v>122.8</v>
      </c>
      <c r="F141" s="659"/>
      <c r="G141" s="660"/>
      <c r="H141" s="664">
        <f>H142+H143</f>
        <v>0</v>
      </c>
      <c r="I141" s="658">
        <f>I142+I143+I144</f>
        <v>122.8</v>
      </c>
      <c r="J141" s="659"/>
      <c r="K141" s="661"/>
      <c r="L141" s="664">
        <f>L142+L143</f>
        <v>0</v>
      </c>
      <c r="M141" s="658">
        <f>M142+M143+M144</f>
        <v>121.738</v>
      </c>
      <c r="N141" s="636"/>
      <c r="O141" s="637"/>
      <c r="P141" s="638"/>
      <c r="Q141" s="512"/>
    </row>
    <row r="142" spans="1:19" s="554" customFormat="1" ht="25.5" x14ac:dyDescent="0.25">
      <c r="A142" s="645" t="s">
        <v>546</v>
      </c>
      <c r="B142" s="556" t="s">
        <v>524</v>
      </c>
      <c r="C142" s="780"/>
      <c r="D142" s="646"/>
      <c r="E142" s="654">
        <v>21.8</v>
      </c>
      <c r="F142" s="648"/>
      <c r="G142" s="649"/>
      <c r="H142" s="646"/>
      <c r="I142" s="654">
        <v>21.8</v>
      </c>
      <c r="J142" s="648"/>
      <c r="K142" s="650"/>
      <c r="L142" s="651"/>
      <c r="M142" s="652">
        <v>21.748000000000001</v>
      </c>
      <c r="N142" s="623"/>
      <c r="O142" s="544"/>
      <c r="P142" s="545"/>
      <c r="Q142" s="512"/>
    </row>
    <row r="143" spans="1:19" s="554" customFormat="1" ht="38.25" x14ac:dyDescent="0.25">
      <c r="A143" s="645" t="s">
        <v>547</v>
      </c>
      <c r="B143" s="556" t="s">
        <v>525</v>
      </c>
      <c r="C143" s="780"/>
      <c r="D143" s="646"/>
      <c r="E143" s="654">
        <v>100</v>
      </c>
      <c r="F143" s="648"/>
      <c r="G143" s="649"/>
      <c r="H143" s="646"/>
      <c r="I143" s="654">
        <v>100</v>
      </c>
      <c r="J143" s="648"/>
      <c r="K143" s="650"/>
      <c r="L143" s="651"/>
      <c r="M143" s="665">
        <v>99.99</v>
      </c>
      <c r="N143" s="623"/>
      <c r="O143" s="544"/>
      <c r="P143" s="545"/>
      <c r="Q143" s="512"/>
    </row>
    <row r="144" spans="1:19" s="554" customFormat="1" ht="140.25" x14ac:dyDescent="0.25">
      <c r="A144" s="645" t="s">
        <v>223</v>
      </c>
      <c r="B144" s="556" t="s">
        <v>224</v>
      </c>
      <c r="C144" s="780"/>
      <c r="D144" s="646"/>
      <c r="E144" s="654">
        <v>1</v>
      </c>
      <c r="F144" s="648"/>
      <c r="G144" s="649"/>
      <c r="H144" s="646"/>
      <c r="I144" s="654">
        <v>1</v>
      </c>
      <c r="J144" s="648"/>
      <c r="K144" s="650"/>
      <c r="L144" s="651"/>
      <c r="M144" s="666"/>
      <c r="N144" s="623"/>
      <c r="O144" s="544"/>
      <c r="P144" s="545"/>
      <c r="Q144" s="512"/>
    </row>
    <row r="145" spans="1:20" s="554" customFormat="1" ht="102" x14ac:dyDescent="0.25">
      <c r="A145" s="645" t="s">
        <v>548</v>
      </c>
      <c r="B145" s="556" t="s">
        <v>526</v>
      </c>
      <c r="C145" s="780"/>
      <c r="D145" s="646"/>
      <c r="E145" s="647">
        <v>139871.432</v>
      </c>
      <c r="F145" s="648"/>
      <c r="G145" s="649"/>
      <c r="H145" s="646"/>
      <c r="I145" s="647">
        <v>139871.432</v>
      </c>
      <c r="J145" s="648"/>
      <c r="K145" s="650"/>
      <c r="L145" s="651"/>
      <c r="M145" s="652">
        <v>138972.92000000001</v>
      </c>
      <c r="N145" s="623"/>
      <c r="O145" s="544"/>
      <c r="P145" s="545"/>
      <c r="Q145" s="512"/>
    </row>
    <row r="146" spans="1:20" s="554" customFormat="1" ht="153.75" thickBot="1" x14ac:dyDescent="0.3">
      <c r="A146" s="667" t="s">
        <v>549</v>
      </c>
      <c r="B146" s="668" t="s">
        <v>587</v>
      </c>
      <c r="C146" s="669" t="s">
        <v>257</v>
      </c>
      <c r="D146" s="670">
        <v>192272.9</v>
      </c>
      <c r="E146" s="671"/>
      <c r="F146" s="672"/>
      <c r="G146" s="673"/>
      <c r="H146" s="670">
        <v>189100</v>
      </c>
      <c r="I146" s="671"/>
      <c r="J146" s="591"/>
      <c r="K146" s="593"/>
      <c r="L146" s="594">
        <v>188883.67600000001</v>
      </c>
      <c r="M146" s="674"/>
      <c r="N146" s="675"/>
      <c r="O146" s="676"/>
      <c r="P146" s="582" t="s">
        <v>594</v>
      </c>
      <c r="Q146" s="512"/>
    </row>
    <row r="147" spans="1:20" s="689" customFormat="1" ht="15.75" thickBot="1" x14ac:dyDescent="0.3">
      <c r="A147" s="677"/>
      <c r="B147" s="678" t="s">
        <v>25</v>
      </c>
      <c r="C147" s="679"/>
      <c r="D147" s="680">
        <f>D122+D133+D139+D140+D141+D145+D146</f>
        <v>205098.08199999999</v>
      </c>
      <c r="E147" s="681">
        <f>E122+E133+E139+E140+E141+E145+E146</f>
        <v>170752.4</v>
      </c>
      <c r="F147" s="682"/>
      <c r="G147" s="683"/>
      <c r="H147" s="681">
        <f>H122+H133+H139+H140+H141+H145+H146</f>
        <v>200839.4</v>
      </c>
      <c r="I147" s="681">
        <f>I122+I133+I139+I140+I141+I145+I146</f>
        <v>170752.4</v>
      </c>
      <c r="J147" s="684"/>
      <c r="K147" s="685"/>
      <c r="L147" s="681">
        <f>L122+L133+L139+L140+L141+L145+L146</f>
        <v>201695.34</v>
      </c>
      <c r="M147" s="681">
        <f>M122+M133+M139+M140+M141+M145+M146</f>
        <v>169292.05500000002</v>
      </c>
      <c r="N147" s="686"/>
      <c r="O147" s="687"/>
      <c r="P147" s="688"/>
      <c r="Q147" s="512"/>
      <c r="T147" s="690"/>
    </row>
    <row r="148" spans="1:20" s="689" customFormat="1" ht="19.5" thickBot="1" x14ac:dyDescent="0.35">
      <c r="A148" s="773" t="s">
        <v>35</v>
      </c>
      <c r="B148" s="774"/>
      <c r="C148" s="774"/>
      <c r="D148" s="774"/>
      <c r="E148" s="774"/>
      <c r="F148" s="774"/>
      <c r="G148" s="774"/>
      <c r="H148" s="774"/>
      <c r="I148" s="774"/>
      <c r="J148" s="774"/>
      <c r="K148" s="774"/>
      <c r="L148" s="774"/>
      <c r="M148" s="774"/>
      <c r="N148" s="774"/>
      <c r="O148" s="774"/>
      <c r="P148" s="775"/>
      <c r="Q148" s="512"/>
    </row>
    <row r="149" spans="1:20" s="554" customFormat="1" ht="38.25" customHeight="1" x14ac:dyDescent="0.25">
      <c r="A149" s="691" t="s">
        <v>57</v>
      </c>
      <c r="B149" s="692" t="s">
        <v>483</v>
      </c>
      <c r="C149" s="776" t="s">
        <v>257</v>
      </c>
      <c r="D149" s="693"/>
      <c r="E149" s="694">
        <v>227.8</v>
      </c>
      <c r="F149" s="619"/>
      <c r="G149" s="620"/>
      <c r="H149" s="693"/>
      <c r="I149" s="694">
        <v>227.8</v>
      </c>
      <c r="J149" s="619"/>
      <c r="K149" s="695"/>
      <c r="L149" s="696"/>
      <c r="M149" s="509">
        <v>224.13300000000001</v>
      </c>
      <c r="N149" s="619"/>
      <c r="O149" s="620"/>
      <c r="P149" s="621"/>
      <c r="Q149" s="512"/>
    </row>
    <row r="150" spans="1:20" s="554" customFormat="1" ht="63.75" x14ac:dyDescent="0.25">
      <c r="A150" s="697" t="s">
        <v>484</v>
      </c>
      <c r="B150" s="698" t="s">
        <v>485</v>
      </c>
      <c r="C150" s="777"/>
      <c r="D150" s="699"/>
      <c r="E150" s="700">
        <v>36.9</v>
      </c>
      <c r="F150" s="675"/>
      <c r="G150" s="676"/>
      <c r="H150" s="699"/>
      <c r="I150" s="700">
        <v>36.9</v>
      </c>
      <c r="J150" s="675"/>
      <c r="K150" s="701"/>
      <c r="L150" s="702"/>
      <c r="M150" s="703">
        <v>36.811999999999998</v>
      </c>
      <c r="N150" s="675"/>
      <c r="O150" s="676"/>
      <c r="P150" s="704"/>
      <c r="Q150" s="512"/>
    </row>
    <row r="151" spans="1:20" s="554" customFormat="1" ht="128.25" thickBot="1" x14ac:dyDescent="0.3">
      <c r="A151" s="705" t="s">
        <v>259</v>
      </c>
      <c r="B151" s="561" t="s">
        <v>260</v>
      </c>
      <c r="C151" s="778"/>
      <c r="D151" s="699">
        <v>1969.6</v>
      </c>
      <c r="E151" s="700"/>
      <c r="F151" s="675"/>
      <c r="G151" s="676"/>
      <c r="H151" s="699">
        <v>1969.6</v>
      </c>
      <c r="I151" s="700"/>
      <c r="J151" s="675"/>
      <c r="K151" s="701"/>
      <c r="L151" s="706">
        <v>1958.202</v>
      </c>
      <c r="M151" s="703">
        <v>0</v>
      </c>
      <c r="N151" s="675"/>
      <c r="O151" s="676"/>
      <c r="P151" s="704"/>
      <c r="Q151" s="512"/>
    </row>
    <row r="152" spans="1:20" s="689" customFormat="1" ht="15.75" thickBot="1" x14ac:dyDescent="0.3">
      <c r="A152" s="677"/>
      <c r="B152" s="678" t="s">
        <v>25</v>
      </c>
      <c r="C152" s="679"/>
      <c r="D152" s="707">
        <f>D149+D151</f>
        <v>1969.6</v>
      </c>
      <c r="E152" s="708">
        <f>E149+E151+E150</f>
        <v>264.7</v>
      </c>
      <c r="F152" s="686"/>
      <c r="G152" s="687"/>
      <c r="H152" s="707">
        <f>H149+H151</f>
        <v>1969.6</v>
      </c>
      <c r="I152" s="708">
        <f>I149+I151+I150</f>
        <v>264.7</v>
      </c>
      <c r="J152" s="686"/>
      <c r="K152" s="709"/>
      <c r="L152" s="707">
        <f>L149+L151</f>
        <v>1958.202</v>
      </c>
      <c r="M152" s="708">
        <f>M149+M151+M150</f>
        <v>260.94499999999999</v>
      </c>
      <c r="N152" s="686"/>
      <c r="O152" s="687"/>
      <c r="P152" s="688"/>
      <c r="Q152" s="512"/>
    </row>
    <row r="153" spans="1:20" s="689" customFormat="1" ht="19.5" thickBot="1" x14ac:dyDescent="0.35">
      <c r="A153" s="773" t="s">
        <v>561</v>
      </c>
      <c r="B153" s="774"/>
      <c r="C153" s="774"/>
      <c r="D153" s="774"/>
      <c r="E153" s="774"/>
      <c r="F153" s="774"/>
      <c r="G153" s="774"/>
      <c r="H153" s="774"/>
      <c r="I153" s="774"/>
      <c r="J153" s="774"/>
      <c r="K153" s="774"/>
      <c r="L153" s="774"/>
      <c r="M153" s="774"/>
      <c r="N153" s="774"/>
      <c r="O153" s="774"/>
      <c r="P153" s="775"/>
      <c r="Q153" s="512"/>
      <c r="T153" s="710"/>
    </row>
    <row r="154" spans="1:20" s="689" customFormat="1" ht="51" customHeight="1" x14ac:dyDescent="0.25">
      <c r="A154" s="711" t="s">
        <v>556</v>
      </c>
      <c r="B154" s="712" t="s">
        <v>557</v>
      </c>
      <c r="C154" s="776" t="s">
        <v>257</v>
      </c>
      <c r="D154" s="693"/>
      <c r="E154" s="713">
        <v>168387.1</v>
      </c>
      <c r="F154" s="714"/>
      <c r="G154" s="715"/>
      <c r="H154" s="693"/>
      <c r="I154" s="713">
        <f>E154</f>
        <v>168387.1</v>
      </c>
      <c r="J154" s="714"/>
      <c r="K154" s="716"/>
      <c r="L154" s="614"/>
      <c r="M154" s="714">
        <f>34495.436+130664.872</f>
        <v>165160.30800000002</v>
      </c>
      <c r="N154" s="619"/>
      <c r="O154" s="620"/>
      <c r="P154" s="621"/>
      <c r="Q154" s="512"/>
    </row>
    <row r="155" spans="1:20" s="689" customFormat="1" ht="89.25" x14ac:dyDescent="0.25">
      <c r="A155" s="717" t="s">
        <v>558</v>
      </c>
      <c r="B155" s="718" t="s">
        <v>559</v>
      </c>
      <c r="C155" s="777"/>
      <c r="D155" s="719"/>
      <c r="E155" s="720">
        <v>0</v>
      </c>
      <c r="F155" s="577"/>
      <c r="G155" s="578"/>
      <c r="H155" s="719"/>
      <c r="I155" s="720">
        <v>0</v>
      </c>
      <c r="J155" s="577"/>
      <c r="K155" s="579"/>
      <c r="L155" s="539"/>
      <c r="M155" s="577">
        <v>0</v>
      </c>
      <c r="N155" s="623"/>
      <c r="O155" s="544"/>
      <c r="P155" s="545"/>
      <c r="Q155" s="512"/>
    </row>
    <row r="156" spans="1:20" s="689" customFormat="1" ht="77.25" thickBot="1" x14ac:dyDescent="0.3">
      <c r="A156" s="721" t="s">
        <v>560</v>
      </c>
      <c r="B156" s="722" t="s">
        <v>589</v>
      </c>
      <c r="C156" s="778"/>
      <c r="D156" s="699"/>
      <c r="E156" s="723">
        <v>2500</v>
      </c>
      <c r="F156" s="591"/>
      <c r="G156" s="592"/>
      <c r="H156" s="699"/>
      <c r="I156" s="723">
        <v>2500</v>
      </c>
      <c r="J156" s="591"/>
      <c r="K156" s="593"/>
      <c r="L156" s="589"/>
      <c r="M156" s="724">
        <v>2499.9989999999998</v>
      </c>
      <c r="N156" s="675"/>
      <c r="O156" s="676"/>
      <c r="P156" s="704"/>
      <c r="Q156" s="512"/>
    </row>
    <row r="157" spans="1:20" s="689" customFormat="1" ht="15.75" thickBot="1" x14ac:dyDescent="0.3">
      <c r="A157" s="677"/>
      <c r="B157" s="678" t="s">
        <v>25</v>
      </c>
      <c r="C157" s="725"/>
      <c r="D157" s="707">
        <f>D155+D156+D154</f>
        <v>0</v>
      </c>
      <c r="E157" s="726">
        <f>E155+E156+E154</f>
        <v>170887.1</v>
      </c>
      <c r="F157" s="686"/>
      <c r="G157" s="687"/>
      <c r="H157" s="707">
        <f>H155+H156+H154</f>
        <v>0</v>
      </c>
      <c r="I157" s="726">
        <f>I155+I156+I154</f>
        <v>170887.1</v>
      </c>
      <c r="J157" s="686"/>
      <c r="K157" s="709"/>
      <c r="L157" s="707">
        <f>L155+L156+L154</f>
        <v>0</v>
      </c>
      <c r="M157" s="726">
        <f>M155+M156+M154</f>
        <v>167660.30700000003</v>
      </c>
      <c r="N157" s="686"/>
      <c r="O157" s="687"/>
      <c r="P157" s="688"/>
      <c r="Q157" s="512"/>
    </row>
    <row r="158" spans="1:20" s="554" customFormat="1" ht="15.75" thickBot="1" x14ac:dyDescent="0.3">
      <c r="A158" s="727"/>
      <c r="B158" s="728" t="s">
        <v>26</v>
      </c>
      <c r="C158" s="729"/>
      <c r="D158" s="730">
        <f>D157+D152+D147+D120+D93+D63</f>
        <v>2056181.142</v>
      </c>
      <c r="E158" s="731">
        <f>E157+E152+E147+E120+E93+E63</f>
        <v>7746451.7624999993</v>
      </c>
      <c r="F158" s="732"/>
      <c r="G158" s="733"/>
      <c r="H158" s="730">
        <f>H157+H152+H147+H120+H93+H63</f>
        <v>1921084.0490000001</v>
      </c>
      <c r="I158" s="730">
        <f>I157+I152+I147+I120+I93+I63</f>
        <v>7742151.7624999993</v>
      </c>
      <c r="J158" s="732"/>
      <c r="K158" s="734"/>
      <c r="L158" s="731">
        <f>L63+L93+L120+L147+L152+L157</f>
        <v>1952144.4011800003</v>
      </c>
      <c r="M158" s="735">
        <f>M63+M93+M120+M147+M152+M157</f>
        <v>7708684.0129999984</v>
      </c>
      <c r="N158" s="736"/>
      <c r="O158" s="737"/>
      <c r="P158" s="738"/>
      <c r="Q158" s="512"/>
      <c r="R158" s="739"/>
      <c r="S158" s="740"/>
      <c r="T158" s="740"/>
    </row>
    <row r="159" spans="1:20" s="554" customFormat="1" x14ac:dyDescent="0.25">
      <c r="C159" s="741"/>
      <c r="D159" s="742"/>
      <c r="E159" s="743"/>
      <c r="H159" s="742"/>
      <c r="I159" s="743"/>
      <c r="M159" s="744"/>
    </row>
    <row r="160" spans="1:20" ht="15.75" customHeight="1" x14ac:dyDescent="0.25">
      <c r="A160" s="769"/>
      <c r="B160" s="769"/>
      <c r="C160" s="769"/>
      <c r="D160" s="769"/>
      <c r="E160" s="769"/>
      <c r="F160" s="769"/>
      <c r="G160" s="769"/>
      <c r="H160" s="769"/>
      <c r="I160" s="769"/>
      <c r="J160" s="769"/>
      <c r="K160" s="769"/>
      <c r="L160" s="769"/>
      <c r="M160" s="769"/>
      <c r="N160" s="769"/>
      <c r="O160" s="769"/>
      <c r="P160" s="769"/>
    </row>
    <row r="161" spans="1:16" ht="15.75" customHeight="1" x14ac:dyDescent="0.25">
      <c r="A161" s="769"/>
      <c r="B161" s="769"/>
      <c r="C161" s="769"/>
      <c r="D161" s="769"/>
      <c r="E161" s="769"/>
      <c r="F161" s="769"/>
      <c r="G161" s="769"/>
      <c r="H161" s="769"/>
      <c r="I161" s="769"/>
      <c r="J161" s="769"/>
      <c r="K161" s="769"/>
      <c r="L161" s="769"/>
      <c r="M161" s="769"/>
      <c r="N161" s="769"/>
      <c r="O161" s="769"/>
      <c r="P161" s="769"/>
    </row>
    <row r="162" spans="1:16" x14ac:dyDescent="0.25">
      <c r="D162" s="236"/>
      <c r="H162" s="236"/>
    </row>
    <row r="163" spans="1:16" x14ac:dyDescent="0.25">
      <c r="E163" s="237"/>
      <c r="I163" s="237"/>
    </row>
    <row r="164" spans="1:16" x14ac:dyDescent="0.25">
      <c r="D164" s="236"/>
      <c r="H164" s="236"/>
    </row>
    <row r="166" spans="1:16" x14ac:dyDescent="0.25">
      <c r="M166" s="244"/>
    </row>
    <row r="170" spans="1:16" x14ac:dyDescent="0.25">
      <c r="I170" s="245"/>
    </row>
    <row r="171" spans="1:16" x14ac:dyDescent="0.25">
      <c r="I171" s="245"/>
    </row>
  </sheetData>
  <mergeCells count="37">
    <mergeCell ref="C90:C91"/>
    <mergeCell ref="C72:C81"/>
    <mergeCell ref="C96:C104"/>
    <mergeCell ref="C110:C112"/>
    <mergeCell ref="A94:P94"/>
    <mergeCell ref="C28:C30"/>
    <mergeCell ref="C82:C89"/>
    <mergeCell ref="C34:C40"/>
    <mergeCell ref="C9:C19"/>
    <mergeCell ref="C20:C27"/>
    <mergeCell ref="C41:C51"/>
    <mergeCell ref="C52:C58"/>
    <mergeCell ref="C65:C71"/>
    <mergeCell ref="A64:P64"/>
    <mergeCell ref="A31:A33"/>
    <mergeCell ref="B31:B33"/>
    <mergeCell ref="A2:P2"/>
    <mergeCell ref="A3:P3"/>
    <mergeCell ref="P5:P6"/>
    <mergeCell ref="A8:P8"/>
    <mergeCell ref="A5:A6"/>
    <mergeCell ref="H5:K5"/>
    <mergeCell ref="O4:P4"/>
    <mergeCell ref="D5:G5"/>
    <mergeCell ref="L5:O5"/>
    <mergeCell ref="B5:B6"/>
    <mergeCell ref="C5:C6"/>
    <mergeCell ref="A161:P161"/>
    <mergeCell ref="A121:P121"/>
    <mergeCell ref="A148:P148"/>
    <mergeCell ref="C149:C151"/>
    <mergeCell ref="C131:C135"/>
    <mergeCell ref="C136:C145"/>
    <mergeCell ref="A160:P160"/>
    <mergeCell ref="A153:P153"/>
    <mergeCell ref="C154:C156"/>
    <mergeCell ref="C122:C130"/>
  </mergeCells>
  <phoneticPr fontId="37" type="noConversion"/>
  <pageMargins left="0" right="0" top="0.51" bottom="0.32" header="0.31496062992125984" footer="0.31496062992125984"/>
  <pageSetup paperSize="9" scale="69" fitToHeight="0" orientation="landscape" r:id="rId1"/>
  <rowBreaks count="1" manualBreakCount="1">
    <brk id="15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9"/>
  <sheetViews>
    <sheetView view="pageBreakPreview" zoomScale="110" zoomScaleNormal="100" zoomScaleSheetLayoutView="110" workbookViewId="0">
      <selection activeCell="A2" sqref="A2:G2"/>
    </sheetView>
  </sheetViews>
  <sheetFormatPr defaultRowHeight="15" x14ac:dyDescent="0.25"/>
  <cols>
    <col min="1" max="1" width="9.7109375" customWidth="1"/>
    <col min="2" max="2" width="42.140625" customWidth="1"/>
    <col min="3" max="3" width="21.42578125" customWidth="1"/>
    <col min="7" max="7" width="36.28515625" customWidth="1"/>
  </cols>
  <sheetData>
    <row r="1" spans="1:7" x14ac:dyDescent="0.25">
      <c r="G1" s="101" t="s">
        <v>293</v>
      </c>
    </row>
    <row r="2" spans="1:7" ht="18.75" x14ac:dyDescent="0.3">
      <c r="A2" s="818" t="s">
        <v>292</v>
      </c>
      <c r="B2" s="818"/>
      <c r="C2" s="818"/>
      <c r="D2" s="818"/>
      <c r="E2" s="818"/>
      <c r="F2" s="818"/>
      <c r="G2" s="818"/>
    </row>
    <row r="3" spans="1:7" ht="18.75" x14ac:dyDescent="0.3">
      <c r="A3" s="818" t="s">
        <v>291</v>
      </c>
      <c r="B3" s="818"/>
      <c r="C3" s="818"/>
      <c r="D3" s="818"/>
      <c r="E3" s="818"/>
      <c r="F3" s="818"/>
      <c r="G3" s="818"/>
    </row>
    <row r="4" spans="1:7" ht="18.75" x14ac:dyDescent="0.3">
      <c r="A4" s="1"/>
      <c r="B4" s="1"/>
      <c r="C4" s="100"/>
      <c r="D4" s="3"/>
      <c r="E4" s="3"/>
      <c r="F4" s="99"/>
      <c r="G4" s="98"/>
    </row>
    <row r="5" spans="1:7" ht="102" x14ac:dyDescent="0.25">
      <c r="A5" s="60" t="s">
        <v>15</v>
      </c>
      <c r="B5" s="60" t="s">
        <v>16</v>
      </c>
      <c r="C5" s="60" t="s">
        <v>290</v>
      </c>
      <c r="D5" s="60" t="s">
        <v>289</v>
      </c>
      <c r="E5" s="60" t="s">
        <v>288</v>
      </c>
      <c r="F5" s="60" t="s">
        <v>287</v>
      </c>
      <c r="G5" s="60" t="s">
        <v>286</v>
      </c>
    </row>
    <row r="6" spans="1:7" x14ac:dyDescent="0.25">
      <c r="A6" s="59">
        <v>1</v>
      </c>
      <c r="B6" s="59">
        <v>2</v>
      </c>
      <c r="C6" s="59">
        <v>3</v>
      </c>
      <c r="D6" s="59">
        <v>4</v>
      </c>
      <c r="E6" s="59">
        <v>5</v>
      </c>
      <c r="F6" s="59">
        <v>6</v>
      </c>
      <c r="G6" s="59">
        <v>7</v>
      </c>
    </row>
    <row r="7" spans="1:7" x14ac:dyDescent="0.25">
      <c r="A7" s="819" t="s">
        <v>24</v>
      </c>
      <c r="B7" s="819"/>
      <c r="C7" s="819"/>
      <c r="D7" s="819"/>
      <c r="E7" s="819"/>
      <c r="F7" s="819"/>
      <c r="G7" s="819"/>
    </row>
    <row r="8" spans="1:7" ht="25.5" x14ac:dyDescent="0.25">
      <c r="A8" s="27" t="s">
        <v>47</v>
      </c>
      <c r="B8" s="28" t="s">
        <v>58</v>
      </c>
      <c r="C8" s="93"/>
      <c r="D8" s="93"/>
      <c r="E8" s="93"/>
      <c r="F8" s="93"/>
      <c r="G8" s="93"/>
    </row>
    <row r="9" spans="1:7" ht="25.5" x14ac:dyDescent="0.25">
      <c r="A9" s="27" t="s">
        <v>48</v>
      </c>
      <c r="B9" s="28" t="s">
        <v>59</v>
      </c>
      <c r="C9" s="93"/>
      <c r="D9" s="93"/>
      <c r="E9" s="93"/>
      <c r="F9" s="93"/>
      <c r="G9" s="93"/>
    </row>
    <row r="10" spans="1:7" ht="46.5" customHeight="1" thickBot="1" x14ac:dyDescent="0.3">
      <c r="A10" s="30" t="s">
        <v>49</v>
      </c>
      <c r="B10" s="31" t="s">
        <v>60</v>
      </c>
      <c r="C10" s="97"/>
      <c r="D10" s="97"/>
      <c r="E10" s="97"/>
      <c r="F10" s="96"/>
      <c r="G10" s="94"/>
    </row>
    <row r="11" spans="1:7" ht="217.5" thickBot="1" x14ac:dyDescent="0.3">
      <c r="A11" s="822" t="s">
        <v>110</v>
      </c>
      <c r="B11" s="822" t="s">
        <v>61</v>
      </c>
      <c r="C11" s="4" t="s">
        <v>569</v>
      </c>
      <c r="D11" s="107">
        <v>1.5</v>
      </c>
      <c r="E11" s="108">
        <v>1.5</v>
      </c>
      <c r="F11" s="76">
        <f>E11/D11</f>
        <v>1</v>
      </c>
      <c r="G11" s="93"/>
    </row>
    <row r="12" spans="1:7" ht="179.25" thickBot="1" x14ac:dyDescent="0.3">
      <c r="A12" s="823"/>
      <c r="B12" s="823"/>
      <c r="C12" s="4" t="s">
        <v>570</v>
      </c>
      <c r="D12" s="109">
        <v>0.15</v>
      </c>
      <c r="E12" s="108">
        <v>0.15</v>
      </c>
      <c r="F12" s="76">
        <f>E12/D12</f>
        <v>1</v>
      </c>
      <c r="G12" s="93"/>
    </row>
    <row r="13" spans="1:7" x14ac:dyDescent="0.25">
      <c r="A13" s="27"/>
      <c r="B13" s="28"/>
      <c r="C13" s="95"/>
      <c r="D13" s="95"/>
      <c r="E13" s="95"/>
      <c r="F13" s="95"/>
      <c r="G13" s="93"/>
    </row>
    <row r="14" spans="1:7" ht="38.25" x14ac:dyDescent="0.25">
      <c r="A14" s="27" t="s">
        <v>50</v>
      </c>
      <c r="B14" s="28" t="s">
        <v>424</v>
      </c>
      <c r="C14" s="93"/>
      <c r="D14" s="93"/>
      <c r="E14" s="93"/>
      <c r="F14" s="93"/>
      <c r="G14" s="93"/>
    </row>
    <row r="15" spans="1:7" ht="25.5" x14ac:dyDescent="0.25">
      <c r="A15" s="30" t="s">
        <v>51</v>
      </c>
      <c r="B15" s="31" t="s">
        <v>52</v>
      </c>
      <c r="C15" s="94"/>
      <c r="D15" s="94"/>
      <c r="E15" s="94"/>
      <c r="F15" s="93"/>
      <c r="G15" s="93"/>
    </row>
    <row r="16" spans="1:7" ht="25.5" x14ac:dyDescent="0.25">
      <c r="A16" s="27" t="s">
        <v>112</v>
      </c>
      <c r="B16" s="28" t="s">
        <v>62</v>
      </c>
      <c r="C16" s="69"/>
      <c r="D16" s="19"/>
      <c r="E16" s="19"/>
      <c r="F16" s="19"/>
      <c r="G16" s="69"/>
    </row>
    <row r="17" spans="1:7" ht="25.5" x14ac:dyDescent="0.25">
      <c r="A17" s="27" t="s">
        <v>113</v>
      </c>
      <c r="B17" s="28" t="s">
        <v>63</v>
      </c>
      <c r="C17" s="69"/>
      <c r="D17" s="19"/>
      <c r="E17" s="19"/>
      <c r="F17" s="19"/>
      <c r="G17" s="69"/>
    </row>
    <row r="18" spans="1:7" ht="38.25" x14ac:dyDescent="0.25">
      <c r="A18" s="27" t="s">
        <v>114</v>
      </c>
      <c r="B18" s="28" t="s">
        <v>64</v>
      </c>
      <c r="C18" s="69"/>
      <c r="D18" s="19"/>
      <c r="E18" s="19"/>
      <c r="F18" s="19"/>
      <c r="G18" s="69"/>
    </row>
    <row r="19" spans="1:7" ht="25.5" x14ac:dyDescent="0.25">
      <c r="A19" s="27" t="s">
        <v>115</v>
      </c>
      <c r="B19" s="28" t="s">
        <v>425</v>
      </c>
      <c r="C19" s="69"/>
      <c r="D19" s="19"/>
      <c r="E19" s="19"/>
      <c r="F19" s="19"/>
      <c r="G19" s="69"/>
    </row>
    <row r="20" spans="1:7" ht="25.5" x14ac:dyDescent="0.25">
      <c r="A20" s="27" t="s">
        <v>116</v>
      </c>
      <c r="B20" s="28" t="s">
        <v>65</v>
      </c>
      <c r="C20" s="69"/>
      <c r="D20" s="19"/>
      <c r="E20" s="19"/>
      <c r="F20" s="19"/>
      <c r="G20" s="69"/>
    </row>
    <row r="21" spans="1:7" ht="38.25" x14ac:dyDescent="0.25">
      <c r="A21" s="27" t="s">
        <v>117</v>
      </c>
      <c r="B21" s="28" t="s">
        <v>66</v>
      </c>
      <c r="C21" s="69"/>
      <c r="D21" s="19"/>
      <c r="E21" s="19"/>
      <c r="F21" s="19"/>
      <c r="G21" s="69"/>
    </row>
    <row r="22" spans="1:7" ht="25.5" x14ac:dyDescent="0.25">
      <c r="A22" s="27" t="s">
        <v>118</v>
      </c>
      <c r="B22" s="28" t="s">
        <v>67</v>
      </c>
      <c r="C22" s="69"/>
      <c r="D22" s="19"/>
      <c r="E22" s="19"/>
      <c r="F22" s="19"/>
      <c r="G22" s="69"/>
    </row>
    <row r="23" spans="1:7" ht="178.5" x14ac:dyDescent="0.25">
      <c r="A23" s="27" t="s">
        <v>119</v>
      </c>
      <c r="B23" s="28" t="s">
        <v>68</v>
      </c>
      <c r="C23" s="69"/>
      <c r="D23" s="19"/>
      <c r="E23" s="19"/>
      <c r="F23" s="19"/>
      <c r="G23" s="69"/>
    </row>
    <row r="24" spans="1:7" ht="63.75" x14ac:dyDescent="0.25">
      <c r="A24" s="27" t="s">
        <v>120</v>
      </c>
      <c r="B24" s="28" t="s">
        <v>69</v>
      </c>
      <c r="C24" s="69"/>
      <c r="D24" s="19"/>
      <c r="E24" s="19"/>
      <c r="F24" s="19"/>
      <c r="G24" s="69"/>
    </row>
    <row r="25" spans="1:7" ht="38.25" x14ac:dyDescent="0.25">
      <c r="A25" s="27" t="s">
        <v>121</v>
      </c>
      <c r="B25" s="28" t="s">
        <v>70</v>
      </c>
      <c r="C25" s="69"/>
      <c r="D25" s="19"/>
      <c r="E25" s="19"/>
      <c r="F25" s="19"/>
      <c r="G25" s="69"/>
    </row>
    <row r="26" spans="1:7" ht="38.25" x14ac:dyDescent="0.25">
      <c r="A26" s="27" t="s">
        <v>122</v>
      </c>
      <c r="B26" s="28" t="s">
        <v>71</v>
      </c>
      <c r="C26" s="69"/>
      <c r="D26" s="19"/>
      <c r="E26" s="19"/>
      <c r="F26" s="19"/>
      <c r="G26" s="69"/>
    </row>
    <row r="27" spans="1:7" ht="38.25" x14ac:dyDescent="0.25">
      <c r="A27" s="27" t="s">
        <v>123</v>
      </c>
      <c r="B27" s="28" t="s">
        <v>72</v>
      </c>
      <c r="C27" s="69"/>
      <c r="D27" s="19"/>
      <c r="E27" s="19"/>
      <c r="F27" s="19"/>
      <c r="G27" s="69"/>
    </row>
    <row r="28" spans="1:7" ht="165.75" x14ac:dyDescent="0.25">
      <c r="A28" s="27" t="s">
        <v>124</v>
      </c>
      <c r="B28" s="28" t="s">
        <v>426</v>
      </c>
      <c r="C28" s="69"/>
      <c r="D28" s="19"/>
      <c r="E28" s="19"/>
      <c r="F28" s="19"/>
      <c r="G28" s="69"/>
    </row>
    <row r="29" spans="1:7" ht="51" x14ac:dyDescent="0.25">
      <c r="A29" s="27" t="s">
        <v>125</v>
      </c>
      <c r="B29" s="28" t="s">
        <v>73</v>
      </c>
      <c r="C29" s="69"/>
      <c r="D29" s="19"/>
      <c r="E29" s="19"/>
      <c r="F29" s="19"/>
      <c r="G29" s="69"/>
    </row>
    <row r="30" spans="1:7" ht="38.25" x14ac:dyDescent="0.25">
      <c r="A30" s="27" t="s">
        <v>126</v>
      </c>
      <c r="B30" s="28" t="s">
        <v>74</v>
      </c>
      <c r="C30" s="69"/>
      <c r="D30" s="19"/>
      <c r="E30" s="19"/>
      <c r="F30" s="19"/>
      <c r="G30" s="69"/>
    </row>
    <row r="31" spans="1:7" x14ac:dyDescent="0.25">
      <c r="A31" s="27" t="s">
        <v>127</v>
      </c>
      <c r="B31" s="28" t="s">
        <v>27</v>
      </c>
      <c r="C31" s="69"/>
      <c r="D31" s="19"/>
      <c r="E31" s="19"/>
      <c r="F31" s="19"/>
      <c r="G31" s="69"/>
    </row>
    <row r="32" spans="1:7" ht="25.5" x14ac:dyDescent="0.25">
      <c r="A32" s="27" t="s">
        <v>128</v>
      </c>
      <c r="B32" s="28" t="s">
        <v>427</v>
      </c>
      <c r="C32" s="69"/>
      <c r="D32" s="19"/>
      <c r="E32" s="19"/>
      <c r="F32" s="19"/>
      <c r="G32" s="69"/>
    </row>
    <row r="33" spans="1:7" ht="25.5" x14ac:dyDescent="0.25">
      <c r="A33" s="27" t="s">
        <v>129</v>
      </c>
      <c r="B33" s="28" t="s">
        <v>75</v>
      </c>
      <c r="C33" s="69"/>
      <c r="D33" s="19"/>
      <c r="E33" s="19"/>
      <c r="F33" s="19"/>
      <c r="G33" s="69"/>
    </row>
    <row r="34" spans="1:7" ht="38.25" x14ac:dyDescent="0.25">
      <c r="A34" s="27" t="s">
        <v>130</v>
      </c>
      <c r="B34" s="28" t="s">
        <v>76</v>
      </c>
      <c r="C34" s="69"/>
      <c r="D34" s="19"/>
      <c r="E34" s="19"/>
      <c r="F34" s="19"/>
      <c r="G34" s="69"/>
    </row>
    <row r="35" spans="1:7" ht="25.5" x14ac:dyDescent="0.25">
      <c r="A35" s="27" t="s">
        <v>131</v>
      </c>
      <c r="B35" s="28" t="s">
        <v>77</v>
      </c>
      <c r="C35" s="69"/>
      <c r="D35" s="19"/>
      <c r="E35" s="19"/>
      <c r="F35" s="19"/>
      <c r="G35" s="69"/>
    </row>
    <row r="36" spans="1:7" ht="38.25" x14ac:dyDescent="0.25">
      <c r="A36" s="27" t="s">
        <v>132</v>
      </c>
      <c r="B36" s="28" t="s">
        <v>78</v>
      </c>
      <c r="C36" s="69"/>
      <c r="D36" s="19"/>
      <c r="E36" s="19"/>
      <c r="F36" s="19"/>
      <c r="G36" s="69"/>
    </row>
    <row r="37" spans="1:7" ht="51" x14ac:dyDescent="0.25">
      <c r="A37" s="27" t="s">
        <v>133</v>
      </c>
      <c r="B37" s="28" t="s">
        <v>79</v>
      </c>
      <c r="C37" s="69"/>
      <c r="D37" s="19"/>
      <c r="E37" s="19"/>
      <c r="F37" s="19"/>
      <c r="G37" s="69"/>
    </row>
    <row r="38" spans="1:7" ht="25.5" x14ac:dyDescent="0.25">
      <c r="A38" s="27" t="s">
        <v>134</v>
      </c>
      <c r="B38" s="28" t="s">
        <v>80</v>
      </c>
      <c r="C38" s="69"/>
      <c r="D38" s="19"/>
      <c r="E38" s="19"/>
      <c r="F38" s="19"/>
      <c r="G38" s="69"/>
    </row>
    <row r="39" spans="1:7" ht="51" x14ac:dyDescent="0.25">
      <c r="A39" s="27" t="s">
        <v>135</v>
      </c>
      <c r="B39" s="28" t="s">
        <v>28</v>
      </c>
      <c r="C39" s="69"/>
      <c r="D39" s="19"/>
      <c r="E39" s="19"/>
      <c r="F39" s="19"/>
      <c r="G39" s="69"/>
    </row>
    <row r="40" spans="1:7" ht="38.25" x14ac:dyDescent="0.25">
      <c r="A40" s="27" t="s">
        <v>136</v>
      </c>
      <c r="B40" s="28" t="s">
        <v>81</v>
      </c>
      <c r="C40" s="69"/>
      <c r="D40" s="19"/>
      <c r="E40" s="19"/>
      <c r="F40" s="19"/>
      <c r="G40" s="69"/>
    </row>
    <row r="41" spans="1:7" ht="38.25" x14ac:dyDescent="0.25">
      <c r="A41" s="27" t="s">
        <v>137</v>
      </c>
      <c r="B41" s="28" t="s">
        <v>82</v>
      </c>
      <c r="C41" s="69"/>
      <c r="D41" s="19"/>
      <c r="E41" s="19"/>
      <c r="F41" s="19"/>
      <c r="G41" s="69"/>
    </row>
    <row r="42" spans="1:7" ht="25.5" x14ac:dyDescent="0.25">
      <c r="A42" s="27" t="s">
        <v>138</v>
      </c>
      <c r="B42" s="28" t="s">
        <v>83</v>
      </c>
      <c r="C42" s="69"/>
      <c r="D42" s="19"/>
      <c r="E42" s="19"/>
      <c r="F42" s="19"/>
      <c r="G42" s="69"/>
    </row>
    <row r="43" spans="1:7" ht="89.25" x14ac:dyDescent="0.25">
      <c r="A43" s="27" t="s">
        <v>139</v>
      </c>
      <c r="B43" s="28" t="s">
        <v>84</v>
      </c>
      <c r="C43" s="69"/>
      <c r="D43" s="19"/>
      <c r="E43" s="19"/>
      <c r="F43" s="19"/>
      <c r="G43" s="69"/>
    </row>
    <row r="44" spans="1:7" ht="25.5" x14ac:dyDescent="0.25">
      <c r="A44" s="27" t="s">
        <v>140</v>
      </c>
      <c r="B44" s="28" t="s">
        <v>85</v>
      </c>
      <c r="C44" s="69"/>
      <c r="D44" s="19"/>
      <c r="E44" s="19"/>
      <c r="F44" s="19"/>
      <c r="G44" s="69"/>
    </row>
    <row r="45" spans="1:7" ht="38.25" x14ac:dyDescent="0.25">
      <c r="A45" s="27" t="s">
        <v>141</v>
      </c>
      <c r="B45" s="28" t="s">
        <v>29</v>
      </c>
      <c r="C45" s="69"/>
      <c r="D45" s="19"/>
      <c r="E45" s="19"/>
      <c r="F45" s="19"/>
      <c r="G45" s="69"/>
    </row>
    <row r="46" spans="1:7" ht="76.5" x14ac:dyDescent="0.25">
      <c r="A46" s="27" t="s">
        <v>428</v>
      </c>
      <c r="B46" s="28" t="s">
        <v>429</v>
      </c>
      <c r="C46" s="69"/>
      <c r="D46" s="19"/>
      <c r="E46" s="19"/>
      <c r="F46" s="19"/>
      <c r="G46" s="69"/>
    </row>
    <row r="47" spans="1:7" ht="51" x14ac:dyDescent="0.25">
      <c r="A47" s="27" t="s">
        <v>430</v>
      </c>
      <c r="B47" s="28" t="s">
        <v>431</v>
      </c>
      <c r="C47" s="69"/>
      <c r="D47" s="19"/>
      <c r="E47" s="19"/>
      <c r="F47" s="19"/>
      <c r="G47" s="69"/>
    </row>
    <row r="48" spans="1:7" ht="38.25" x14ac:dyDescent="0.25">
      <c r="A48" s="27" t="s">
        <v>432</v>
      </c>
      <c r="B48" s="28" t="s">
        <v>86</v>
      </c>
      <c r="C48" s="69"/>
      <c r="D48" s="19"/>
      <c r="E48" s="19"/>
      <c r="F48" s="19"/>
      <c r="G48" s="69"/>
    </row>
    <row r="49" spans="1:7" ht="63.75" x14ac:dyDescent="0.25">
      <c r="A49" s="27" t="s">
        <v>433</v>
      </c>
      <c r="B49" s="28" t="s">
        <v>434</v>
      </c>
      <c r="C49" s="69"/>
      <c r="D49" s="19"/>
      <c r="E49" s="19"/>
      <c r="F49" s="19"/>
      <c r="G49" s="69"/>
    </row>
    <row r="50" spans="1:7" ht="89.25" x14ac:dyDescent="0.25">
      <c r="A50" s="27" t="s">
        <v>435</v>
      </c>
      <c r="B50" s="28" t="s">
        <v>436</v>
      </c>
      <c r="C50" s="69"/>
      <c r="D50" s="19"/>
      <c r="E50" s="19"/>
      <c r="F50" s="19"/>
      <c r="G50" s="69"/>
    </row>
    <row r="51" spans="1:7" ht="38.25" x14ac:dyDescent="0.25">
      <c r="A51" s="27" t="s">
        <v>437</v>
      </c>
      <c r="B51" s="28" t="s">
        <v>438</v>
      </c>
      <c r="C51" s="69"/>
      <c r="D51" s="19"/>
      <c r="E51" s="19"/>
      <c r="F51" s="19"/>
      <c r="G51" s="69"/>
    </row>
    <row r="52" spans="1:7" ht="25.5" x14ac:dyDescent="0.25">
      <c r="A52" s="27" t="s">
        <v>439</v>
      </c>
      <c r="B52" s="28" t="s">
        <v>87</v>
      </c>
      <c r="C52" s="69"/>
      <c r="D52" s="19"/>
      <c r="E52" s="19"/>
      <c r="F52" s="19"/>
      <c r="G52" s="69"/>
    </row>
    <row r="53" spans="1:7" ht="38.25" x14ac:dyDescent="0.25">
      <c r="A53" s="27" t="s">
        <v>440</v>
      </c>
      <c r="B53" s="28" t="s">
        <v>88</v>
      </c>
      <c r="C53" s="69"/>
      <c r="D53" s="19"/>
      <c r="E53" s="19"/>
      <c r="F53" s="19"/>
      <c r="G53" s="69"/>
    </row>
    <row r="54" spans="1:7" ht="38.25" x14ac:dyDescent="0.25">
      <c r="A54" s="27" t="s">
        <v>204</v>
      </c>
      <c r="B54" s="28" t="s">
        <v>89</v>
      </c>
      <c r="C54" s="69"/>
      <c r="D54" s="19"/>
      <c r="E54" s="19"/>
      <c r="F54" s="19"/>
      <c r="G54" s="69"/>
    </row>
    <row r="55" spans="1:7" ht="77.25" x14ac:dyDescent="0.25">
      <c r="A55" s="27" t="s">
        <v>442</v>
      </c>
      <c r="B55" s="28" t="s">
        <v>90</v>
      </c>
      <c r="C55" s="69" t="s">
        <v>13</v>
      </c>
      <c r="D55" s="19">
        <v>67.2</v>
      </c>
      <c r="E55" s="19">
        <v>67.2</v>
      </c>
      <c r="F55" s="76">
        <f>E55/D55</f>
        <v>1</v>
      </c>
      <c r="G55" s="69"/>
    </row>
    <row r="56" spans="1:7" ht="63.75" x14ac:dyDescent="0.25">
      <c r="A56" s="54" t="s">
        <v>443</v>
      </c>
      <c r="B56" s="57" t="s">
        <v>444</v>
      </c>
      <c r="C56" s="90"/>
      <c r="D56" s="52"/>
      <c r="E56" s="52"/>
      <c r="F56" s="52"/>
      <c r="G56" s="90"/>
    </row>
    <row r="57" spans="1:7" ht="120" x14ac:dyDescent="0.25">
      <c r="A57" s="54"/>
      <c r="B57" s="57"/>
      <c r="C57" s="92" t="s">
        <v>285</v>
      </c>
      <c r="D57" s="52">
        <v>97.8</v>
      </c>
      <c r="E57" s="52">
        <v>97.8</v>
      </c>
      <c r="F57" s="91">
        <v>1</v>
      </c>
      <c r="G57" s="90"/>
    </row>
    <row r="58" spans="1:7" x14ac:dyDescent="0.25">
      <c r="A58" s="5"/>
      <c r="B58" s="64" t="s">
        <v>25</v>
      </c>
      <c r="C58" s="61"/>
      <c r="D58" s="62"/>
      <c r="E58" s="62"/>
      <c r="F58" s="62"/>
      <c r="G58" s="61"/>
    </row>
    <row r="59" spans="1:7" x14ac:dyDescent="0.25">
      <c r="A59" s="817" t="s">
        <v>30</v>
      </c>
      <c r="B59" s="817"/>
      <c r="C59" s="817"/>
      <c r="D59" s="817"/>
      <c r="E59" s="817"/>
      <c r="F59" s="817"/>
      <c r="G59" s="817"/>
    </row>
    <row r="60" spans="1:7" ht="25.5" x14ac:dyDescent="0.25">
      <c r="A60" s="27" t="s">
        <v>445</v>
      </c>
      <c r="B60" s="28" t="s">
        <v>91</v>
      </c>
      <c r="C60" s="69"/>
      <c r="D60" s="19"/>
      <c r="E60" s="19"/>
      <c r="F60" s="19"/>
      <c r="G60" s="69"/>
    </row>
    <row r="61" spans="1:7" ht="51" x14ac:dyDescent="0.25">
      <c r="A61" s="27" t="s">
        <v>446</v>
      </c>
      <c r="B61" s="28" t="s">
        <v>92</v>
      </c>
      <c r="C61" s="820" t="s">
        <v>284</v>
      </c>
      <c r="D61" s="24"/>
      <c r="E61" s="24"/>
      <c r="F61" s="24"/>
      <c r="G61" s="89"/>
    </row>
    <row r="62" spans="1:7" ht="51" x14ac:dyDescent="0.25">
      <c r="A62" s="27" t="s">
        <v>447</v>
      </c>
      <c r="B62" s="28" t="s">
        <v>448</v>
      </c>
      <c r="C62" s="821"/>
      <c r="D62" s="88"/>
      <c r="E62" s="88"/>
      <c r="F62" s="88"/>
      <c r="G62" s="87"/>
    </row>
    <row r="63" spans="1:7" ht="76.5" x14ac:dyDescent="0.25">
      <c r="A63" s="27" t="s">
        <v>449</v>
      </c>
      <c r="B63" s="28" t="s">
        <v>93</v>
      </c>
      <c r="C63" s="821"/>
      <c r="D63" s="88"/>
      <c r="E63" s="88"/>
      <c r="F63" s="88"/>
      <c r="G63" s="87"/>
    </row>
    <row r="64" spans="1:7" s="129" customFormat="1" ht="127.5" x14ac:dyDescent="0.25">
      <c r="A64" s="384" t="s">
        <v>450</v>
      </c>
      <c r="B64" s="385" t="s">
        <v>451</v>
      </c>
      <c r="C64" s="821"/>
      <c r="D64" s="429">
        <v>0.82</v>
      </c>
      <c r="E64" s="754">
        <v>0.83599999999999997</v>
      </c>
      <c r="F64" s="752">
        <f>E64/D64*100</f>
        <v>101.95121951219512</v>
      </c>
      <c r="G64" s="752" t="s">
        <v>643</v>
      </c>
    </row>
    <row r="65" spans="1:7" ht="51" x14ac:dyDescent="0.25">
      <c r="A65" s="27" t="s">
        <v>452</v>
      </c>
      <c r="B65" s="28" t="s">
        <v>94</v>
      </c>
      <c r="C65" s="821"/>
      <c r="D65" s="88"/>
      <c r="E65" s="88"/>
      <c r="F65" s="88"/>
      <c r="G65" s="87"/>
    </row>
    <row r="66" spans="1:7" ht="25.5" x14ac:dyDescent="0.25">
      <c r="A66" s="27" t="s">
        <v>453</v>
      </c>
      <c r="B66" s="28" t="s">
        <v>95</v>
      </c>
      <c r="C66" s="821"/>
      <c r="D66" s="88"/>
      <c r="E66" s="88"/>
      <c r="F66" s="88"/>
      <c r="G66" s="87"/>
    </row>
    <row r="67" spans="1:7" ht="51" x14ac:dyDescent="0.25">
      <c r="A67" s="27" t="s">
        <v>454</v>
      </c>
      <c r="B67" s="28" t="s">
        <v>455</v>
      </c>
      <c r="C67" s="821"/>
      <c r="D67" s="88"/>
      <c r="E67" s="88"/>
      <c r="F67" s="88"/>
      <c r="G67" s="87"/>
    </row>
    <row r="68" spans="1:7" ht="89.25" x14ac:dyDescent="0.25">
      <c r="A68" s="27" t="s">
        <v>456</v>
      </c>
      <c r="B68" s="28" t="s">
        <v>457</v>
      </c>
      <c r="C68" s="821"/>
      <c r="D68" s="86"/>
      <c r="E68" s="86"/>
      <c r="F68" s="86"/>
      <c r="G68" s="85"/>
    </row>
    <row r="69" spans="1:7" ht="25.5" x14ac:dyDescent="0.25">
      <c r="A69" s="30" t="s">
        <v>458</v>
      </c>
      <c r="B69" s="31" t="s">
        <v>53</v>
      </c>
      <c r="C69" s="810"/>
      <c r="D69" s="62"/>
      <c r="E69" s="62"/>
      <c r="F69" s="62"/>
      <c r="G69" s="61"/>
    </row>
    <row r="70" spans="1:7" ht="25.5" x14ac:dyDescent="0.25">
      <c r="A70" s="27" t="s">
        <v>459</v>
      </c>
      <c r="B70" s="28" t="s">
        <v>96</v>
      </c>
      <c r="C70" s="811"/>
      <c r="D70" s="19"/>
      <c r="E70" s="19"/>
      <c r="F70" s="19"/>
      <c r="G70" s="69"/>
    </row>
    <row r="71" spans="1:7" ht="89.25" x14ac:dyDescent="0.25">
      <c r="A71" s="27" t="s">
        <v>460</v>
      </c>
      <c r="B71" s="28" t="s">
        <v>97</v>
      </c>
      <c r="C71" s="811"/>
      <c r="D71" s="19"/>
      <c r="E71" s="19"/>
      <c r="F71" s="19"/>
      <c r="G71" s="69"/>
    </row>
    <row r="72" spans="1:7" ht="25.5" x14ac:dyDescent="0.25">
      <c r="A72" s="27" t="s">
        <v>461</v>
      </c>
      <c r="B72" s="28" t="s">
        <v>98</v>
      </c>
      <c r="C72" s="811"/>
      <c r="D72" s="19"/>
      <c r="E72" s="19"/>
      <c r="F72" s="19"/>
      <c r="G72" s="69"/>
    </row>
    <row r="73" spans="1:7" ht="25.5" x14ac:dyDescent="0.25">
      <c r="A73" s="27" t="s">
        <v>462</v>
      </c>
      <c r="B73" s="28" t="s">
        <v>99</v>
      </c>
      <c r="C73" s="811"/>
      <c r="D73" s="19"/>
      <c r="E73" s="19"/>
      <c r="F73" s="19"/>
      <c r="G73" s="69"/>
    </row>
    <row r="74" spans="1:7" ht="25.5" x14ac:dyDescent="0.25">
      <c r="A74" s="27" t="s">
        <v>463</v>
      </c>
      <c r="B74" s="28" t="s">
        <v>464</v>
      </c>
      <c r="C74" s="811"/>
      <c r="D74" s="19"/>
      <c r="E74" s="19"/>
      <c r="F74" s="19"/>
      <c r="G74" s="69"/>
    </row>
    <row r="75" spans="1:7" ht="51" x14ac:dyDescent="0.25">
      <c r="A75" s="27" t="s">
        <v>465</v>
      </c>
      <c r="B75" s="28" t="s">
        <v>466</v>
      </c>
      <c r="C75" s="811"/>
      <c r="D75" s="19"/>
      <c r="E75" s="19"/>
      <c r="F75" s="19"/>
      <c r="G75" s="69"/>
    </row>
    <row r="76" spans="1:7" ht="38.25" x14ac:dyDescent="0.25">
      <c r="A76" s="27" t="s">
        <v>467</v>
      </c>
      <c r="B76" s="28" t="s">
        <v>100</v>
      </c>
      <c r="C76" s="811"/>
      <c r="D76" s="19"/>
      <c r="E76" s="19"/>
      <c r="F76" s="19"/>
      <c r="G76" s="69"/>
    </row>
    <row r="77" spans="1:7" ht="51" x14ac:dyDescent="0.25">
      <c r="A77" s="27" t="s">
        <v>468</v>
      </c>
      <c r="B77" s="28" t="s">
        <v>101</v>
      </c>
      <c r="C77" s="811"/>
      <c r="D77" s="19"/>
      <c r="E77" s="19"/>
      <c r="F77" s="19"/>
      <c r="G77" s="69"/>
    </row>
    <row r="78" spans="1:7" ht="63.75" x14ac:dyDescent="0.25">
      <c r="A78" s="27" t="s">
        <v>469</v>
      </c>
      <c r="B78" s="28" t="s">
        <v>102</v>
      </c>
      <c r="C78" s="811"/>
      <c r="D78" s="19"/>
      <c r="E78" s="19"/>
      <c r="F78" s="19"/>
      <c r="G78" s="69"/>
    </row>
    <row r="79" spans="1:7" ht="63.75" x14ac:dyDescent="0.25">
      <c r="A79" s="27" t="s">
        <v>470</v>
      </c>
      <c r="B79" s="28" t="s">
        <v>103</v>
      </c>
      <c r="C79" s="811"/>
      <c r="D79" s="19"/>
      <c r="E79" s="19"/>
      <c r="F79" s="19"/>
      <c r="G79" s="69"/>
    </row>
    <row r="80" spans="1:7" ht="63.75" x14ac:dyDescent="0.25">
      <c r="A80" s="27" t="s">
        <v>471</v>
      </c>
      <c r="B80" s="28" t="s">
        <v>104</v>
      </c>
      <c r="C80" s="811"/>
      <c r="D80" s="19"/>
      <c r="E80" s="19"/>
      <c r="F80" s="19"/>
      <c r="G80" s="69"/>
    </row>
    <row r="81" spans="1:7" ht="76.5" x14ac:dyDescent="0.25">
      <c r="A81" s="27" t="s">
        <v>472</v>
      </c>
      <c r="B81" s="28" t="s">
        <v>105</v>
      </c>
      <c r="C81" s="811"/>
      <c r="D81" s="19"/>
      <c r="E81" s="19"/>
      <c r="F81" s="19"/>
      <c r="G81" s="69"/>
    </row>
    <row r="82" spans="1:7" ht="51" x14ac:dyDescent="0.25">
      <c r="A82" s="27" t="s">
        <v>473</v>
      </c>
      <c r="B82" s="28" t="s">
        <v>106</v>
      </c>
      <c r="C82" s="811"/>
      <c r="D82" s="19"/>
      <c r="E82" s="19"/>
      <c r="F82" s="19"/>
      <c r="G82" s="69"/>
    </row>
    <row r="83" spans="1:7" ht="51" x14ac:dyDescent="0.25">
      <c r="A83" s="27" t="s">
        <v>474</v>
      </c>
      <c r="B83" s="28" t="s">
        <v>475</v>
      </c>
      <c r="C83" s="811"/>
      <c r="D83" s="19"/>
      <c r="E83" s="19"/>
      <c r="F83" s="19"/>
      <c r="G83" s="69"/>
    </row>
    <row r="84" spans="1:7" ht="38.25" x14ac:dyDescent="0.25">
      <c r="A84" s="27" t="s">
        <v>476</v>
      </c>
      <c r="B84" s="28" t="s">
        <v>107</v>
      </c>
      <c r="C84" s="811"/>
      <c r="D84" s="84"/>
      <c r="E84" s="83"/>
      <c r="F84" s="76"/>
      <c r="G84" s="69"/>
    </row>
    <row r="85" spans="1:7" ht="63.75" x14ac:dyDescent="0.25">
      <c r="A85" s="27" t="s">
        <v>477</v>
      </c>
      <c r="B85" s="28" t="s">
        <v>108</v>
      </c>
      <c r="C85" s="812"/>
      <c r="D85" s="19"/>
      <c r="E85" s="19"/>
      <c r="F85" s="19"/>
      <c r="G85" s="69"/>
    </row>
    <row r="86" spans="1:7" ht="76.5" x14ac:dyDescent="0.25">
      <c r="A86" s="27" t="s">
        <v>478</v>
      </c>
      <c r="B86" s="28" t="s">
        <v>109</v>
      </c>
      <c r="C86" s="813" t="s">
        <v>222</v>
      </c>
      <c r="D86" s="19"/>
      <c r="E86" s="19"/>
      <c r="F86" s="19"/>
      <c r="G86" s="69"/>
    </row>
    <row r="87" spans="1:7" ht="114.75" x14ac:dyDescent="0.25">
      <c r="A87" s="27" t="s">
        <v>479</v>
      </c>
      <c r="B87" s="28" t="s">
        <v>480</v>
      </c>
      <c r="C87" s="814"/>
      <c r="D87" s="19">
        <v>71.5</v>
      </c>
      <c r="E87" s="19">
        <v>71.5</v>
      </c>
      <c r="F87" s="76">
        <f>E87/D87</f>
        <v>1</v>
      </c>
      <c r="G87" s="69"/>
    </row>
    <row r="88" spans="1:7" x14ac:dyDescent="0.25">
      <c r="A88" s="5"/>
      <c r="B88" s="64" t="s">
        <v>25</v>
      </c>
      <c r="C88" s="61"/>
      <c r="D88" s="62"/>
      <c r="E88" s="62"/>
      <c r="F88" s="62"/>
      <c r="G88" s="61"/>
    </row>
    <row r="89" spans="1:7" x14ac:dyDescent="0.25">
      <c r="A89" s="816" t="s">
        <v>31</v>
      </c>
      <c r="B89" s="816"/>
      <c r="C89" s="816"/>
      <c r="D89" s="816"/>
      <c r="E89" s="816"/>
      <c r="F89" s="816"/>
      <c r="G89" s="816"/>
    </row>
    <row r="90" spans="1:7" ht="25.5" x14ac:dyDescent="0.25">
      <c r="A90" s="6" t="s">
        <v>486</v>
      </c>
      <c r="B90" s="7" t="s">
        <v>142</v>
      </c>
      <c r="C90" s="82"/>
      <c r="D90" s="78"/>
      <c r="E90" s="81"/>
      <c r="F90" s="81"/>
      <c r="G90" s="61"/>
    </row>
    <row r="91" spans="1:7" ht="140.25" x14ac:dyDescent="0.25">
      <c r="A91" s="6" t="s">
        <v>487</v>
      </c>
      <c r="B91" s="7" t="s">
        <v>143</v>
      </c>
      <c r="C91" s="4" t="s">
        <v>575</v>
      </c>
      <c r="D91" s="80">
        <v>94</v>
      </c>
      <c r="E91" s="20">
        <v>94</v>
      </c>
      <c r="F91" s="76">
        <f>E91/D91</f>
        <v>1</v>
      </c>
      <c r="G91" s="10" t="s">
        <v>635</v>
      </c>
    </row>
    <row r="92" spans="1:7" ht="38.25" x14ac:dyDescent="0.25">
      <c r="A92" s="8" t="s">
        <v>488</v>
      </c>
      <c r="B92" s="9" t="s">
        <v>144</v>
      </c>
      <c r="C92" s="69"/>
      <c r="D92" s="19"/>
      <c r="E92" s="19"/>
      <c r="F92" s="19"/>
      <c r="G92" s="69"/>
    </row>
    <row r="93" spans="1:7" ht="38.25" x14ac:dyDescent="0.25">
      <c r="A93" s="8" t="s">
        <v>489</v>
      </c>
      <c r="B93" s="9" t="s">
        <v>145</v>
      </c>
      <c r="C93" s="69"/>
      <c r="D93" s="19"/>
      <c r="E93" s="19"/>
      <c r="F93" s="19"/>
      <c r="G93" s="69"/>
    </row>
    <row r="94" spans="1:7" ht="51" x14ac:dyDescent="0.25">
      <c r="A94" s="8" t="s">
        <v>490</v>
      </c>
      <c r="B94" s="9" t="s">
        <v>146</v>
      </c>
      <c r="C94" s="69"/>
      <c r="D94" s="19"/>
      <c r="E94" s="19"/>
      <c r="F94" s="19"/>
      <c r="G94" s="69"/>
    </row>
    <row r="95" spans="1:7" ht="63.75" x14ac:dyDescent="0.25">
      <c r="A95" s="8" t="s">
        <v>491</v>
      </c>
      <c r="B95" s="9" t="s">
        <v>147</v>
      </c>
      <c r="C95" s="69"/>
      <c r="D95" s="19"/>
      <c r="E95" s="19"/>
      <c r="F95" s="19"/>
      <c r="G95" s="69"/>
    </row>
    <row r="96" spans="1:7" ht="51" x14ac:dyDescent="0.25">
      <c r="A96" s="8" t="s">
        <v>492</v>
      </c>
      <c r="B96" s="9" t="s">
        <v>482</v>
      </c>
      <c r="C96" s="69"/>
      <c r="D96" s="19"/>
      <c r="E96" s="19"/>
      <c r="F96" s="19"/>
      <c r="G96" s="69"/>
    </row>
    <row r="97" spans="1:7" ht="38.25" x14ac:dyDescent="0.25">
      <c r="A97" s="8" t="s">
        <v>493</v>
      </c>
      <c r="B97" s="9" t="s">
        <v>148</v>
      </c>
      <c r="C97" s="69"/>
      <c r="D97" s="19"/>
      <c r="E97" s="19"/>
      <c r="F97" s="19"/>
      <c r="G97" s="69"/>
    </row>
    <row r="98" spans="1:7" ht="51" x14ac:dyDescent="0.25">
      <c r="A98" s="8" t="s">
        <v>494</v>
      </c>
      <c r="B98" s="9" t="s">
        <v>149</v>
      </c>
      <c r="C98" s="69"/>
      <c r="D98" s="19"/>
      <c r="E98" s="19"/>
      <c r="F98" s="19"/>
      <c r="G98" s="69"/>
    </row>
    <row r="99" spans="1:7" ht="51" x14ac:dyDescent="0.25">
      <c r="A99" s="8" t="s">
        <v>495</v>
      </c>
      <c r="B99" s="9" t="s">
        <v>150</v>
      </c>
      <c r="C99" s="69"/>
      <c r="D99" s="19"/>
      <c r="E99" s="19"/>
      <c r="F99" s="19"/>
      <c r="G99" s="69"/>
    </row>
    <row r="100" spans="1:7" ht="51" x14ac:dyDescent="0.25">
      <c r="A100" s="8" t="s">
        <v>496</v>
      </c>
      <c r="B100" s="9" t="s">
        <v>151</v>
      </c>
      <c r="C100" s="69"/>
      <c r="D100" s="19"/>
      <c r="E100" s="19"/>
      <c r="F100" s="19"/>
      <c r="G100" s="69"/>
    </row>
    <row r="101" spans="1:7" ht="51" x14ac:dyDescent="0.25">
      <c r="A101" s="6" t="s">
        <v>497</v>
      </c>
      <c r="B101" s="7" t="s">
        <v>152</v>
      </c>
      <c r="C101" s="61"/>
      <c r="D101" s="62"/>
      <c r="E101" s="62"/>
      <c r="F101" s="62"/>
      <c r="G101" s="61"/>
    </row>
    <row r="102" spans="1:7" ht="38.25" x14ac:dyDescent="0.25">
      <c r="A102" s="6" t="s">
        <v>498</v>
      </c>
      <c r="B102" s="7" t="s">
        <v>153</v>
      </c>
      <c r="C102" s="61"/>
      <c r="D102" s="62"/>
      <c r="E102" s="62"/>
      <c r="F102" s="62"/>
      <c r="G102" s="61"/>
    </row>
    <row r="103" spans="1:7" ht="38.25" x14ac:dyDescent="0.25">
      <c r="A103" s="8" t="s">
        <v>499</v>
      </c>
      <c r="B103" s="9" t="s">
        <v>145</v>
      </c>
      <c r="C103" s="69"/>
      <c r="D103" s="19"/>
      <c r="E103" s="19"/>
      <c r="F103" s="19"/>
      <c r="G103" s="69"/>
    </row>
    <row r="104" spans="1:7" ht="63.75" x14ac:dyDescent="0.25">
      <c r="A104" s="8" t="s">
        <v>500</v>
      </c>
      <c r="B104" s="9" t="s">
        <v>154</v>
      </c>
      <c r="C104" s="69"/>
      <c r="D104" s="19"/>
      <c r="E104" s="19"/>
      <c r="F104" s="19"/>
      <c r="G104" s="69"/>
    </row>
    <row r="105" spans="1:7" ht="25.5" x14ac:dyDescent="0.25">
      <c r="A105" s="6" t="s">
        <v>501</v>
      </c>
      <c r="B105" s="7" t="s">
        <v>155</v>
      </c>
      <c r="C105" s="61"/>
      <c r="D105" s="62"/>
      <c r="E105" s="62"/>
      <c r="F105" s="62"/>
      <c r="G105" s="61"/>
    </row>
    <row r="106" spans="1:7" ht="51" x14ac:dyDescent="0.25">
      <c r="A106" s="8" t="s">
        <v>502</v>
      </c>
      <c r="B106" s="9" t="s">
        <v>156</v>
      </c>
      <c r="C106" s="69"/>
      <c r="D106" s="19"/>
      <c r="E106" s="19"/>
      <c r="F106" s="19"/>
      <c r="G106" s="69"/>
    </row>
    <row r="107" spans="1:7" ht="102" x14ac:dyDescent="0.25">
      <c r="A107" s="6" t="s">
        <v>503</v>
      </c>
      <c r="B107" s="7" t="s">
        <v>157</v>
      </c>
      <c r="C107" s="61"/>
      <c r="D107" s="62"/>
      <c r="E107" s="62"/>
      <c r="F107" s="62"/>
      <c r="G107" s="61"/>
    </row>
    <row r="108" spans="1:7" ht="90" thickBot="1" x14ac:dyDescent="0.3">
      <c r="A108" s="8" t="s">
        <v>504</v>
      </c>
      <c r="B108" s="9" t="s">
        <v>158</v>
      </c>
      <c r="C108" s="69"/>
      <c r="D108" s="19"/>
      <c r="E108" s="77"/>
      <c r="F108" s="19"/>
      <c r="G108" s="69"/>
    </row>
    <row r="109" spans="1:7" ht="179.25" thickBot="1" x14ac:dyDescent="0.3">
      <c r="A109" s="8" t="s">
        <v>505</v>
      </c>
      <c r="B109" s="9" t="s">
        <v>159</v>
      </c>
      <c r="C109" s="79" t="s">
        <v>567</v>
      </c>
      <c r="D109" s="110">
        <v>35.5</v>
      </c>
      <c r="E109" s="111">
        <v>35.5</v>
      </c>
      <c r="F109" s="76">
        <f>E109/D109</f>
        <v>1</v>
      </c>
      <c r="G109" s="112"/>
    </row>
    <row r="110" spans="1:7" ht="38.25" x14ac:dyDescent="0.25">
      <c r="A110" s="8" t="s">
        <v>506</v>
      </c>
      <c r="B110" s="9" t="s">
        <v>160</v>
      </c>
      <c r="C110" s="69"/>
      <c r="D110" s="19"/>
      <c r="E110" s="77"/>
      <c r="F110" s="19"/>
      <c r="G110" s="69"/>
    </row>
    <row r="111" spans="1:7" ht="89.25" x14ac:dyDescent="0.25">
      <c r="A111" s="8" t="s">
        <v>507</v>
      </c>
      <c r="B111" s="9" t="s">
        <v>161</v>
      </c>
      <c r="C111" s="4" t="s">
        <v>576</v>
      </c>
      <c r="D111" s="26">
        <v>4.8</v>
      </c>
      <c r="E111" s="111">
        <v>4.8</v>
      </c>
      <c r="F111" s="76">
        <f>E111/D111</f>
        <v>1</v>
      </c>
      <c r="G111" s="112"/>
    </row>
    <row r="112" spans="1:7" x14ac:dyDescent="0.25">
      <c r="A112" s="6" t="s">
        <v>508</v>
      </c>
      <c r="B112" s="7" t="s">
        <v>32</v>
      </c>
      <c r="C112" s="61"/>
      <c r="D112" s="62"/>
      <c r="E112" s="62"/>
      <c r="F112" s="62"/>
      <c r="G112" s="61"/>
    </row>
    <row r="113" spans="1:7" ht="25.5" x14ac:dyDescent="0.25">
      <c r="A113" s="8" t="s">
        <v>509</v>
      </c>
      <c r="B113" s="9" t="s">
        <v>162</v>
      </c>
      <c r="C113" s="69"/>
      <c r="D113" s="19"/>
      <c r="E113" s="19"/>
      <c r="F113" s="19"/>
      <c r="G113" s="69"/>
    </row>
    <row r="114" spans="1:7" x14ac:dyDescent="0.25">
      <c r="A114" s="75"/>
      <c r="B114" s="74" t="s">
        <v>25</v>
      </c>
      <c r="C114" s="67"/>
      <c r="D114" s="73"/>
      <c r="E114" s="73"/>
      <c r="F114" s="68"/>
      <c r="G114" s="67"/>
    </row>
    <row r="115" spans="1:7" x14ac:dyDescent="0.25">
      <c r="A115" s="817" t="s">
        <v>33</v>
      </c>
      <c r="B115" s="816"/>
      <c r="C115" s="817"/>
      <c r="D115" s="817"/>
      <c r="E115" s="817"/>
      <c r="F115" s="817"/>
      <c r="G115" s="817"/>
    </row>
    <row r="116" spans="1:7" ht="83.25" customHeight="1" x14ac:dyDescent="0.25">
      <c r="A116" s="11" t="s">
        <v>510</v>
      </c>
      <c r="B116" s="12" t="s">
        <v>34</v>
      </c>
      <c r="C116" s="102" t="s">
        <v>294</v>
      </c>
      <c r="D116" s="745">
        <v>0.59</v>
      </c>
      <c r="E116" s="745">
        <v>0.61</v>
      </c>
      <c r="F116" s="746">
        <f>E116/D116</f>
        <v>1.0338983050847459</v>
      </c>
      <c r="G116" s="361" t="s">
        <v>408</v>
      </c>
    </row>
    <row r="117" spans="1:7" ht="63.75" x14ac:dyDescent="0.25">
      <c r="A117" s="11"/>
      <c r="B117" s="104"/>
      <c r="C117" s="105" t="s">
        <v>295</v>
      </c>
      <c r="D117" s="464">
        <v>79699</v>
      </c>
      <c r="E117" s="464">
        <v>82156</v>
      </c>
      <c r="F117" s="746">
        <f>E117/D117</f>
        <v>1.0308284922019098</v>
      </c>
      <c r="G117" s="360" t="s">
        <v>200</v>
      </c>
    </row>
    <row r="118" spans="1:7" ht="25.5" x14ac:dyDescent="0.25">
      <c r="A118" s="13" t="s">
        <v>527</v>
      </c>
      <c r="B118" s="32" t="s">
        <v>511</v>
      </c>
      <c r="C118" s="103"/>
      <c r="D118" s="103"/>
      <c r="E118" s="103"/>
      <c r="F118" s="103"/>
      <c r="G118" s="103"/>
    </row>
    <row r="119" spans="1:7" ht="25.5" x14ac:dyDescent="0.25">
      <c r="A119" s="13" t="s">
        <v>528</v>
      </c>
      <c r="B119" s="32" t="s">
        <v>512</v>
      </c>
      <c r="C119" s="72"/>
      <c r="D119" s="19"/>
      <c r="E119" s="19"/>
      <c r="F119" s="19"/>
      <c r="G119" s="69"/>
    </row>
    <row r="120" spans="1:7" ht="51" x14ac:dyDescent="0.25">
      <c r="A120" s="13" t="s">
        <v>529</v>
      </c>
      <c r="B120" s="32" t="s">
        <v>513</v>
      </c>
      <c r="C120" s="72"/>
      <c r="D120" s="19"/>
      <c r="E120" s="19"/>
      <c r="F120" s="19"/>
      <c r="G120" s="69"/>
    </row>
    <row r="121" spans="1:7" ht="38.25" x14ac:dyDescent="0.25">
      <c r="A121" s="13" t="s">
        <v>530</v>
      </c>
      <c r="B121" s="32" t="s">
        <v>514</v>
      </c>
      <c r="C121" s="72"/>
      <c r="D121" s="19"/>
      <c r="E121" s="19"/>
      <c r="F121" s="19"/>
      <c r="G121" s="69"/>
    </row>
    <row r="122" spans="1:7" ht="89.25" x14ac:dyDescent="0.25">
      <c r="A122" s="13" t="s">
        <v>531</v>
      </c>
      <c r="B122" s="32" t="s">
        <v>515</v>
      </c>
      <c r="C122" s="72"/>
      <c r="D122" s="19"/>
      <c r="E122" s="19"/>
      <c r="F122" s="19"/>
      <c r="G122" s="69"/>
    </row>
    <row r="123" spans="1:7" ht="25.5" x14ac:dyDescent="0.25">
      <c r="A123" s="13" t="s">
        <v>532</v>
      </c>
      <c r="B123" s="32" t="s">
        <v>516</v>
      </c>
      <c r="C123" s="72"/>
      <c r="D123" s="19"/>
      <c r="E123" s="19"/>
      <c r="F123" s="19"/>
      <c r="G123" s="69"/>
    </row>
    <row r="124" spans="1:7" ht="114.75" x14ac:dyDescent="0.25">
      <c r="A124" s="13" t="s">
        <v>533</v>
      </c>
      <c r="B124" s="32" t="s">
        <v>550</v>
      </c>
      <c r="C124" s="72"/>
      <c r="D124" s="19"/>
      <c r="E124" s="19"/>
      <c r="F124" s="19"/>
      <c r="G124" s="69"/>
    </row>
    <row r="125" spans="1:7" ht="25.5" x14ac:dyDescent="0.25">
      <c r="A125" s="13" t="s">
        <v>534</v>
      </c>
      <c r="B125" s="32" t="s">
        <v>517</v>
      </c>
      <c r="C125" s="72"/>
      <c r="D125" s="19"/>
      <c r="E125" s="19"/>
      <c r="F125" s="19"/>
      <c r="G125" s="69"/>
    </row>
    <row r="126" spans="1:7" ht="191.25" x14ac:dyDescent="0.25">
      <c r="A126" s="13" t="s">
        <v>535</v>
      </c>
      <c r="B126" s="32" t="s">
        <v>551</v>
      </c>
      <c r="C126" s="72"/>
      <c r="D126" s="19"/>
      <c r="E126" s="19"/>
      <c r="F126" s="19"/>
      <c r="G126" s="69"/>
    </row>
    <row r="127" spans="1:7" x14ac:dyDescent="0.25">
      <c r="A127" s="14" t="s">
        <v>536</v>
      </c>
      <c r="B127" s="32" t="s">
        <v>518</v>
      </c>
      <c r="C127" s="72"/>
      <c r="D127" s="19"/>
      <c r="E127" s="19"/>
      <c r="F127" s="19"/>
      <c r="G127" s="69"/>
    </row>
    <row r="128" spans="1:7" ht="102" x14ac:dyDescent="0.25">
      <c r="A128" s="15" t="s">
        <v>537</v>
      </c>
      <c r="B128" s="12" t="s">
        <v>519</v>
      </c>
      <c r="C128" s="102" t="s">
        <v>296</v>
      </c>
      <c r="D128" s="19">
        <v>0.6</v>
      </c>
      <c r="E128" s="19">
        <v>0.6</v>
      </c>
      <c r="F128" s="746">
        <f>E128/D128</f>
        <v>1</v>
      </c>
      <c r="G128" s="361" t="s">
        <v>409</v>
      </c>
    </row>
    <row r="129" spans="1:7" ht="89.25" x14ac:dyDescent="0.25">
      <c r="A129" s="15" t="s">
        <v>538</v>
      </c>
      <c r="B129" s="12" t="s">
        <v>552</v>
      </c>
      <c r="C129" s="72"/>
      <c r="D129" s="62"/>
      <c r="E129" s="62"/>
      <c r="F129" s="62"/>
      <c r="G129" s="61"/>
    </row>
    <row r="130" spans="1:7" ht="114.75" x14ac:dyDescent="0.25">
      <c r="A130" s="14" t="s">
        <v>539</v>
      </c>
      <c r="B130" s="32" t="s">
        <v>553</v>
      </c>
      <c r="C130" s="72"/>
      <c r="D130" s="19"/>
      <c r="E130" s="19"/>
      <c r="F130" s="19"/>
      <c r="G130" s="69"/>
    </row>
    <row r="131" spans="1:7" ht="127.5" x14ac:dyDescent="0.25">
      <c r="A131" s="14" t="s">
        <v>540</v>
      </c>
      <c r="B131" s="32" t="s">
        <v>554</v>
      </c>
      <c r="C131" s="72"/>
      <c r="D131" s="19"/>
      <c r="E131" s="19"/>
      <c r="F131" s="19"/>
      <c r="G131" s="69"/>
    </row>
    <row r="132" spans="1:7" ht="25.5" x14ac:dyDescent="0.25">
      <c r="A132" s="14" t="s">
        <v>541</v>
      </c>
      <c r="B132" s="16" t="s">
        <v>520</v>
      </c>
      <c r="C132" s="72"/>
      <c r="D132" s="19"/>
      <c r="E132" s="19"/>
      <c r="F132" s="19"/>
      <c r="G132" s="69"/>
    </row>
    <row r="133" spans="1:7" ht="38.25" x14ac:dyDescent="0.25">
      <c r="A133" s="14" t="s">
        <v>542</v>
      </c>
      <c r="B133" s="32" t="s">
        <v>521</v>
      </c>
      <c r="C133" s="72"/>
      <c r="D133" s="19"/>
      <c r="E133" s="19"/>
      <c r="F133" s="19"/>
      <c r="G133" s="69"/>
    </row>
    <row r="134" spans="1:7" ht="51" x14ac:dyDescent="0.25">
      <c r="A134" s="15" t="s">
        <v>543</v>
      </c>
      <c r="B134" s="12" t="s">
        <v>522</v>
      </c>
      <c r="C134" s="106"/>
      <c r="D134" s="59"/>
      <c r="E134" s="59"/>
      <c r="F134" s="71"/>
      <c r="G134" s="32"/>
    </row>
    <row r="135" spans="1:7" ht="51" x14ac:dyDescent="0.25">
      <c r="A135" s="14" t="s">
        <v>544</v>
      </c>
      <c r="B135" s="32" t="s">
        <v>555</v>
      </c>
      <c r="C135" s="72"/>
      <c r="D135" s="19"/>
      <c r="E135" s="19"/>
      <c r="F135" s="19"/>
      <c r="G135" s="69"/>
    </row>
    <row r="136" spans="1:7" ht="89.25" x14ac:dyDescent="0.25">
      <c r="A136" s="15" t="s">
        <v>545</v>
      </c>
      <c r="B136" s="12" t="s">
        <v>523</v>
      </c>
      <c r="C136" s="106" t="s">
        <v>297</v>
      </c>
      <c r="D136" s="59">
        <v>10800</v>
      </c>
      <c r="E136" s="59">
        <v>12378</v>
      </c>
      <c r="F136" s="71">
        <f>E136/D136</f>
        <v>1.1461111111111111</v>
      </c>
      <c r="G136" s="113" t="s">
        <v>199</v>
      </c>
    </row>
    <row r="137" spans="1:7" s="129" customFormat="1" ht="102" x14ac:dyDescent="0.25">
      <c r="A137" s="228"/>
      <c r="B137" s="229"/>
      <c r="C137" s="465" t="s">
        <v>298</v>
      </c>
      <c r="D137" s="241">
        <v>562</v>
      </c>
      <c r="E137" s="241">
        <v>304</v>
      </c>
      <c r="F137" s="466">
        <f>E137/D137</f>
        <v>0.54092526690391463</v>
      </c>
      <c r="G137" s="467" t="s">
        <v>353</v>
      </c>
    </row>
    <row r="138" spans="1:7" s="129" customFormat="1" ht="76.5" x14ac:dyDescent="0.25">
      <c r="A138" s="228"/>
      <c r="B138" s="229"/>
      <c r="C138" s="465" t="s">
        <v>299</v>
      </c>
      <c r="D138" s="354">
        <v>17000</v>
      </c>
      <c r="E138" s="348">
        <v>38485</v>
      </c>
      <c r="F138" s="466">
        <f>E138/D138</f>
        <v>2.2638235294117646</v>
      </c>
      <c r="G138" s="113" t="s">
        <v>300</v>
      </c>
    </row>
    <row r="139" spans="1:7" s="129" customFormat="1" ht="89.25" x14ac:dyDescent="0.25">
      <c r="A139" s="228"/>
      <c r="B139" s="229"/>
      <c r="C139" s="465" t="s">
        <v>301</v>
      </c>
      <c r="D139" s="141">
        <v>4.5999999999999996</v>
      </c>
      <c r="E139" s="141">
        <v>11.9</v>
      </c>
      <c r="F139" s="141">
        <v>2.5870000000000002</v>
      </c>
      <c r="G139" s="113" t="s">
        <v>354</v>
      </c>
    </row>
    <row r="140" spans="1:7" ht="63.75" x14ac:dyDescent="0.25">
      <c r="A140" s="15"/>
      <c r="B140" s="12"/>
      <c r="C140" s="106" t="s">
        <v>302</v>
      </c>
      <c r="D140" s="60">
        <v>46</v>
      </c>
      <c r="E140" s="451" t="s">
        <v>481</v>
      </c>
      <c r="F140" s="451" t="s">
        <v>481</v>
      </c>
      <c r="G140" s="352" t="s">
        <v>303</v>
      </c>
    </row>
    <row r="141" spans="1:7" ht="102" x14ac:dyDescent="0.25">
      <c r="A141" s="15"/>
      <c r="B141" s="12"/>
      <c r="C141" s="105" t="s">
        <v>304</v>
      </c>
      <c r="D141" s="60">
        <v>37</v>
      </c>
      <c r="E141" s="451" t="s">
        <v>481</v>
      </c>
      <c r="F141" s="451" t="s">
        <v>481</v>
      </c>
      <c r="G141" s="352" t="s">
        <v>303</v>
      </c>
    </row>
    <row r="142" spans="1:7" ht="25.5" x14ac:dyDescent="0.25">
      <c r="A142" s="14" t="s">
        <v>546</v>
      </c>
      <c r="B142" s="32" t="s">
        <v>524</v>
      </c>
      <c r="C142" s="72"/>
      <c r="D142" s="19"/>
      <c r="E142" s="19"/>
      <c r="F142" s="19"/>
      <c r="G142" s="69"/>
    </row>
    <row r="143" spans="1:7" ht="25.5" x14ac:dyDescent="0.25">
      <c r="A143" s="14" t="s">
        <v>547</v>
      </c>
      <c r="B143" s="32" t="s">
        <v>525</v>
      </c>
      <c r="C143" s="72"/>
      <c r="D143" s="19"/>
      <c r="E143" s="19"/>
      <c r="F143" s="19"/>
      <c r="G143" s="69"/>
    </row>
    <row r="144" spans="1:7" ht="76.5" x14ac:dyDescent="0.25">
      <c r="A144" s="14" t="s">
        <v>548</v>
      </c>
      <c r="B144" s="32" t="s">
        <v>526</v>
      </c>
      <c r="C144" s="106"/>
      <c r="D144" s="59"/>
      <c r="E144" s="59"/>
      <c r="F144" s="71"/>
      <c r="G144" s="32"/>
    </row>
    <row r="145" spans="1:8" ht="114.75" x14ac:dyDescent="0.25">
      <c r="A145" s="14" t="s">
        <v>549</v>
      </c>
      <c r="B145" s="32" t="s">
        <v>587</v>
      </c>
      <c r="C145" s="106"/>
      <c r="D145" s="19"/>
      <c r="E145" s="19"/>
      <c r="F145" s="19"/>
      <c r="G145" s="32"/>
    </row>
    <row r="146" spans="1:8" x14ac:dyDescent="0.25">
      <c r="A146" s="5"/>
      <c r="B146" s="64" t="s">
        <v>25</v>
      </c>
      <c r="C146" s="61"/>
      <c r="D146" s="62"/>
      <c r="E146" s="62"/>
      <c r="F146" s="62"/>
      <c r="G146" s="61"/>
    </row>
    <row r="147" spans="1:8" x14ac:dyDescent="0.25">
      <c r="A147" s="805" t="s">
        <v>35</v>
      </c>
      <c r="B147" s="806"/>
      <c r="C147" s="807"/>
      <c r="D147" s="807"/>
      <c r="E147" s="807"/>
      <c r="F147" s="807"/>
      <c r="G147" s="808"/>
    </row>
    <row r="148" spans="1:8" s="389" customFormat="1" ht="133.5" customHeight="1" x14ac:dyDescent="0.25">
      <c r="A148" s="360" t="s">
        <v>57</v>
      </c>
      <c r="B148" s="468" t="s">
        <v>483</v>
      </c>
      <c r="C148" s="469" t="s">
        <v>208</v>
      </c>
      <c r="D148" s="366">
        <v>2500</v>
      </c>
      <c r="E148" s="470">
        <v>1961</v>
      </c>
      <c r="F148" s="471">
        <f>E148/D148</f>
        <v>0.78439999999999999</v>
      </c>
      <c r="G148" s="113" t="s">
        <v>283</v>
      </c>
    </row>
    <row r="149" spans="1:8" s="389" customFormat="1" ht="135.75" customHeight="1" x14ac:dyDescent="0.25">
      <c r="A149" s="360"/>
      <c r="B149" s="468"/>
      <c r="C149" s="469" t="s">
        <v>209</v>
      </c>
      <c r="D149" s="335">
        <v>15</v>
      </c>
      <c r="E149" s="369">
        <v>22.5</v>
      </c>
      <c r="F149" s="471">
        <f>E149/D149</f>
        <v>1.5</v>
      </c>
      <c r="G149" s="113" t="s">
        <v>355</v>
      </c>
      <c r="H149" s="472"/>
    </row>
    <row r="150" spans="1:8" ht="51" x14ac:dyDescent="0.25">
      <c r="A150" s="17" t="s">
        <v>484</v>
      </c>
      <c r="B150" s="70" t="s">
        <v>485</v>
      </c>
      <c r="C150" s="21"/>
      <c r="D150" s="19"/>
      <c r="E150" s="19"/>
      <c r="F150" s="19"/>
      <c r="G150" s="69"/>
    </row>
    <row r="151" spans="1:8" x14ac:dyDescent="0.25">
      <c r="A151" s="5"/>
      <c r="B151" s="64" t="s">
        <v>25</v>
      </c>
      <c r="C151" s="67"/>
      <c r="D151" s="68"/>
      <c r="E151" s="68"/>
      <c r="F151" s="68"/>
      <c r="G151" s="67"/>
    </row>
    <row r="152" spans="1:8" x14ac:dyDescent="0.25">
      <c r="A152" s="805" t="s">
        <v>561</v>
      </c>
      <c r="B152" s="806"/>
      <c r="C152" s="806"/>
      <c r="D152" s="806"/>
      <c r="E152" s="806"/>
      <c r="F152" s="806"/>
      <c r="G152" s="809"/>
    </row>
    <row r="153" spans="1:8" s="129" customFormat="1" ht="63.75" x14ac:dyDescent="0.25">
      <c r="A153" s="309" t="s">
        <v>556</v>
      </c>
      <c r="B153" s="310" t="s">
        <v>207</v>
      </c>
      <c r="C153" s="221" t="s">
        <v>170</v>
      </c>
      <c r="D153" s="428">
        <v>100</v>
      </c>
      <c r="E153" s="400">
        <v>98.6</v>
      </c>
      <c r="F153" s="71">
        <f>E153/D153</f>
        <v>0.98599999999999999</v>
      </c>
      <c r="G153" s="221" t="s">
        <v>653</v>
      </c>
    </row>
    <row r="154" spans="1:8" ht="196.5" customHeight="1" x14ac:dyDescent="0.25">
      <c r="A154" s="44" t="s">
        <v>558</v>
      </c>
      <c r="B154" s="45" t="s">
        <v>559</v>
      </c>
      <c r="C154" s="21" t="s">
        <v>171</v>
      </c>
      <c r="D154" s="62">
        <v>16</v>
      </c>
      <c r="E154" s="427">
        <v>16</v>
      </c>
      <c r="F154" s="71">
        <f>E154/D154</f>
        <v>1</v>
      </c>
      <c r="G154" s="66" t="s">
        <v>652</v>
      </c>
    </row>
    <row r="155" spans="1:8" ht="232.5" customHeight="1" x14ac:dyDescent="0.25">
      <c r="A155" s="44" t="s">
        <v>560</v>
      </c>
      <c r="B155" s="45" t="s">
        <v>210</v>
      </c>
      <c r="C155" s="61"/>
      <c r="D155" s="62"/>
      <c r="E155" s="62"/>
      <c r="F155" s="62"/>
      <c r="G155" s="758" t="str">
        <f>'план-график'!$K$177</f>
        <v>ОГКОУ Детский дом "Соловьиная роща" на ремонт межпанельных швов и замену оконных блоков израсходовано 250,0 тыс. руб.,  и ОГКОУ Ульяновский детский дом "Гнёздышко" на сумму 120,0 тыс.рублей, ОГКОУ "Планета детства" - 130,0 тыс. руб. -установлены энергосберегающие светильники, приборов учёта теплаи пластиковые окна, , ОГКУСО «Социально-реабилитационный центр для несовершеннолетних «Причал надежды» в г. Ульяновске» произведена замена окон на пластиковые в общей сумме 994,980 тыс. руб.,  «Социально-реабилитационный центр для несовершеннолетних «Алые паруса» в г. Ульяновске» в сумме 5,023 тыс.руб.,ОГАУСО «Реабилитационный центр для инвалидов молодого возраста «Сосновый бор» в р. Вешкайма» - 344,309 тыс. рублей</v>
      </c>
    </row>
    <row r="156" spans="1:8" x14ac:dyDescent="0.25">
      <c r="A156" s="5"/>
      <c r="B156" s="64" t="s">
        <v>25</v>
      </c>
      <c r="C156" s="61"/>
      <c r="D156" s="62"/>
      <c r="E156" s="62"/>
      <c r="F156" s="62"/>
      <c r="G156" s="61"/>
    </row>
    <row r="157" spans="1:8" x14ac:dyDescent="0.25">
      <c r="A157" s="65"/>
      <c r="B157" s="64" t="s">
        <v>26</v>
      </c>
      <c r="C157" s="63"/>
      <c r="D157" s="62"/>
      <c r="E157" s="62"/>
      <c r="F157" s="62"/>
      <c r="G157" s="61"/>
    </row>
    <row r="159" spans="1:8" ht="15.75" x14ac:dyDescent="0.25">
      <c r="A159" s="815"/>
      <c r="B159" s="815"/>
      <c r="C159" s="815"/>
      <c r="D159" s="815"/>
      <c r="E159" s="815"/>
      <c r="F159" s="815"/>
      <c r="G159" s="815"/>
    </row>
  </sheetData>
  <mergeCells count="14">
    <mergeCell ref="A2:G2"/>
    <mergeCell ref="A3:G3"/>
    <mergeCell ref="A7:G7"/>
    <mergeCell ref="A59:G59"/>
    <mergeCell ref="C61:C68"/>
    <mergeCell ref="A11:A12"/>
    <mergeCell ref="B11:B12"/>
    <mergeCell ref="A147:G147"/>
    <mergeCell ref="A152:G152"/>
    <mergeCell ref="C69:C85"/>
    <mergeCell ref="C86:C87"/>
    <mergeCell ref="A159:G159"/>
    <mergeCell ref="A89:G89"/>
    <mergeCell ref="A115:G115"/>
  </mergeCells>
  <phoneticPr fontId="37" type="noConversion"/>
  <pageMargins left="0.7" right="0.7" top="0.75" bottom="0.75" header="0.3" footer="0.3"/>
  <pageSetup paperSize="9" scale="6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4"/>
  <sheetViews>
    <sheetView view="pageBreakPreview" zoomScale="85" zoomScaleNormal="100" zoomScaleSheetLayoutView="90" workbookViewId="0">
      <selection activeCell="A2" sqref="A2:K2"/>
    </sheetView>
  </sheetViews>
  <sheetFormatPr defaultRowHeight="15" x14ac:dyDescent="0.25"/>
  <cols>
    <col min="2" max="2" width="38.85546875" customWidth="1"/>
    <col min="3" max="3" width="13.42578125" customWidth="1"/>
    <col min="5" max="5" width="8.85546875" customWidth="1"/>
    <col min="6" max="6" width="7.7109375" customWidth="1"/>
    <col min="7" max="7" width="8.140625" customWidth="1"/>
    <col min="8" max="8" width="17.5703125" customWidth="1"/>
    <col min="9" max="9" width="17" customWidth="1"/>
    <col min="10" max="10" width="30" customWidth="1"/>
    <col min="11" max="11" width="34.42578125" style="114" customWidth="1"/>
    <col min="12" max="12" width="20.85546875" customWidth="1"/>
    <col min="13" max="13" width="18.140625" customWidth="1"/>
  </cols>
  <sheetData>
    <row r="1" spans="1:13" x14ac:dyDescent="0.25">
      <c r="K1" s="114" t="s">
        <v>351</v>
      </c>
    </row>
    <row r="2" spans="1:13" ht="20.25" x14ac:dyDescent="0.25">
      <c r="A2" s="858" t="s">
        <v>213</v>
      </c>
      <c r="B2" s="858"/>
      <c r="C2" s="858"/>
      <c r="D2" s="858"/>
      <c r="E2" s="858"/>
      <c r="F2" s="858"/>
      <c r="G2" s="858"/>
      <c r="H2" s="858"/>
      <c r="I2" s="858"/>
      <c r="J2" s="858"/>
      <c r="K2" s="858"/>
      <c r="L2" s="2"/>
      <c r="M2" s="2"/>
    </row>
    <row r="3" spans="1:13" s="129" customFormat="1" ht="37.5" customHeight="1" x14ac:dyDescent="0.25">
      <c r="A3" s="783"/>
      <c r="B3" s="783" t="s">
        <v>36</v>
      </c>
      <c r="C3" s="783" t="s">
        <v>37</v>
      </c>
      <c r="D3" s="788" t="s">
        <v>38</v>
      </c>
      <c r="E3" s="790"/>
      <c r="F3" s="788" t="s">
        <v>39</v>
      </c>
      <c r="G3" s="790"/>
      <c r="H3" s="788" t="s">
        <v>573</v>
      </c>
      <c r="I3" s="790"/>
      <c r="J3" s="788" t="s">
        <v>40</v>
      </c>
      <c r="K3" s="790"/>
      <c r="L3" s="421" t="s">
        <v>588</v>
      </c>
      <c r="M3" s="376"/>
    </row>
    <row r="4" spans="1:13" s="129" customFormat="1" ht="23.25" customHeight="1" x14ac:dyDescent="0.25">
      <c r="A4" s="784"/>
      <c r="B4" s="784"/>
      <c r="C4" s="784"/>
      <c r="D4" s="312" t="s">
        <v>41</v>
      </c>
      <c r="E4" s="312" t="s">
        <v>42</v>
      </c>
      <c r="F4" s="312" t="s">
        <v>41</v>
      </c>
      <c r="G4" s="312" t="s">
        <v>42</v>
      </c>
      <c r="H4" s="312" t="s">
        <v>43</v>
      </c>
      <c r="I4" s="312" t="s">
        <v>44</v>
      </c>
      <c r="J4" s="312" t="s">
        <v>45</v>
      </c>
      <c r="K4" s="312" t="s">
        <v>46</v>
      </c>
      <c r="L4" s="421"/>
      <c r="M4" s="376"/>
    </row>
    <row r="5" spans="1:13" s="129" customFormat="1" x14ac:dyDescent="0.25">
      <c r="A5" s="422">
        <v>1</v>
      </c>
      <c r="B5" s="312">
        <v>2</v>
      </c>
      <c r="C5" s="241">
        <v>3</v>
      </c>
      <c r="D5" s="312">
        <v>4</v>
      </c>
      <c r="E5" s="312">
        <v>5</v>
      </c>
      <c r="F5" s="312">
        <v>6</v>
      </c>
      <c r="G5" s="312">
        <v>7</v>
      </c>
      <c r="H5" s="312">
        <v>8</v>
      </c>
      <c r="I5" s="312">
        <v>9</v>
      </c>
      <c r="J5" s="312">
        <v>10</v>
      </c>
      <c r="K5" s="312">
        <v>11</v>
      </c>
      <c r="L5" s="421">
        <v>12</v>
      </c>
      <c r="M5" s="376"/>
    </row>
    <row r="6" spans="1:13" s="129" customFormat="1" ht="25.5" x14ac:dyDescent="0.25">
      <c r="A6" s="423">
        <v>1</v>
      </c>
      <c r="B6" s="424" t="s">
        <v>24</v>
      </c>
      <c r="C6" s="842" t="s">
        <v>596</v>
      </c>
      <c r="D6" s="312"/>
      <c r="E6" s="312"/>
      <c r="F6" s="312"/>
      <c r="G6" s="490"/>
      <c r="H6" s="425">
        <f>H7+H8+H9+H12+H13+H55+H57+H56+H58+H59+H60</f>
        <v>6280843.6400000006</v>
      </c>
      <c r="I6" s="425">
        <f>I7+I8+I9+I12+I13+I55+I57+I56+I58+I59+I60</f>
        <v>6173673.1471999986</v>
      </c>
      <c r="J6" s="193"/>
      <c r="K6" s="221"/>
      <c r="L6" s="313"/>
      <c r="M6" s="308"/>
    </row>
    <row r="7" spans="1:13" s="129" customFormat="1" ht="140.25" x14ac:dyDescent="0.25">
      <c r="A7" s="384" t="s">
        <v>47</v>
      </c>
      <c r="B7" s="385" t="s">
        <v>58</v>
      </c>
      <c r="C7" s="843"/>
      <c r="D7" s="312" t="s">
        <v>251</v>
      </c>
      <c r="E7" s="312" t="s">
        <v>252</v>
      </c>
      <c r="F7" s="312" t="s">
        <v>251</v>
      </c>
      <c r="G7" s="312" t="s">
        <v>252</v>
      </c>
      <c r="H7" s="430">
        <v>353410.7</v>
      </c>
      <c r="I7" s="372">
        <f>финансир!M9</f>
        <v>353228.772</v>
      </c>
      <c r="J7" s="113" t="s">
        <v>6</v>
      </c>
      <c r="K7" s="487" t="s">
        <v>606</v>
      </c>
      <c r="L7" s="313"/>
      <c r="M7" s="308"/>
    </row>
    <row r="8" spans="1:13" s="129" customFormat="1" ht="140.25" x14ac:dyDescent="0.25">
      <c r="A8" s="384" t="s">
        <v>48</v>
      </c>
      <c r="B8" s="385" t="s">
        <v>59</v>
      </c>
      <c r="C8" s="843"/>
      <c r="D8" s="312" t="s">
        <v>251</v>
      </c>
      <c r="E8" s="312" t="s">
        <v>252</v>
      </c>
      <c r="F8" s="312" t="s">
        <v>251</v>
      </c>
      <c r="G8" s="312" t="s">
        <v>252</v>
      </c>
      <c r="H8" s="387">
        <v>99695.7</v>
      </c>
      <c r="I8" s="372">
        <f>финансир!M10</f>
        <v>96541.968999999997</v>
      </c>
      <c r="J8" s="113" t="s">
        <v>7</v>
      </c>
      <c r="K8" s="487" t="s">
        <v>605</v>
      </c>
      <c r="L8" s="313"/>
      <c r="M8" s="308"/>
    </row>
    <row r="9" spans="1:13" s="129" customFormat="1" ht="38.25" x14ac:dyDescent="0.25">
      <c r="A9" s="415" t="s">
        <v>49</v>
      </c>
      <c r="B9" s="416" t="s">
        <v>60</v>
      </c>
      <c r="C9" s="843"/>
      <c r="D9" s="313"/>
      <c r="E9" s="313"/>
      <c r="F9" s="313"/>
      <c r="G9" s="313"/>
      <c r="H9" s="417">
        <f>H10+H11</f>
        <v>83334</v>
      </c>
      <c r="I9" s="417">
        <f>I10+I11</f>
        <v>83331.641000000003</v>
      </c>
      <c r="J9" s="373"/>
      <c r="K9" s="325"/>
      <c r="L9" s="426"/>
      <c r="M9" s="308"/>
    </row>
    <row r="10" spans="1:13" s="554" customFormat="1" ht="89.25" x14ac:dyDescent="0.25">
      <c r="A10" s="558" t="s">
        <v>110</v>
      </c>
      <c r="B10" s="559" t="s">
        <v>61</v>
      </c>
      <c r="C10" s="843"/>
      <c r="D10" s="549" t="s">
        <v>251</v>
      </c>
      <c r="E10" s="549" t="s">
        <v>252</v>
      </c>
      <c r="F10" s="549" t="s">
        <v>251</v>
      </c>
      <c r="G10" s="549" t="s">
        <v>252</v>
      </c>
      <c r="H10" s="560">
        <v>3100</v>
      </c>
      <c r="I10" s="550">
        <f>финансир!M12</f>
        <v>3099.8539999999998</v>
      </c>
      <c r="J10" s="561" t="s">
        <v>262</v>
      </c>
      <c r="K10" s="562" t="s">
        <v>607</v>
      </c>
      <c r="L10" s="563"/>
      <c r="M10" s="553"/>
    </row>
    <row r="11" spans="1:13" s="554" customFormat="1" ht="127.5" x14ac:dyDescent="0.25">
      <c r="A11" s="558" t="s">
        <v>111</v>
      </c>
      <c r="B11" s="559" t="s">
        <v>423</v>
      </c>
      <c r="C11" s="843"/>
      <c r="D11" s="549" t="s">
        <v>251</v>
      </c>
      <c r="E11" s="549" t="s">
        <v>252</v>
      </c>
      <c r="F11" s="549" t="s">
        <v>251</v>
      </c>
      <c r="G11" s="549" t="s">
        <v>252</v>
      </c>
      <c r="H11" s="560">
        <v>80234</v>
      </c>
      <c r="I11" s="550">
        <f>финансир!M13</f>
        <v>80231.786999999997</v>
      </c>
      <c r="J11" s="561" t="s">
        <v>261</v>
      </c>
      <c r="K11" s="565" t="s">
        <v>624</v>
      </c>
      <c r="L11" s="552"/>
      <c r="M11" s="553"/>
    </row>
    <row r="12" spans="1:13" s="554" customFormat="1" ht="249" customHeight="1" x14ac:dyDescent="0.25">
      <c r="A12" s="558" t="s">
        <v>50</v>
      </c>
      <c r="B12" s="559" t="s">
        <v>424</v>
      </c>
      <c r="C12" s="843"/>
      <c r="D12" s="549" t="s">
        <v>251</v>
      </c>
      <c r="E12" s="549" t="s">
        <v>252</v>
      </c>
      <c r="F12" s="549" t="s">
        <v>251</v>
      </c>
      <c r="G12" s="549" t="s">
        <v>252</v>
      </c>
      <c r="H12" s="560">
        <v>27316</v>
      </c>
      <c r="I12" s="550">
        <f>финансир!M14</f>
        <v>27315.054</v>
      </c>
      <c r="J12" s="561" t="s">
        <v>202</v>
      </c>
      <c r="K12" s="561" t="s">
        <v>616</v>
      </c>
      <c r="L12" s="767" t="s">
        <v>203</v>
      </c>
      <c r="M12" s="553"/>
    </row>
    <row r="13" spans="1:13" s="129" customFormat="1" ht="43.5" customHeight="1" x14ac:dyDescent="0.25">
      <c r="A13" s="415" t="s">
        <v>51</v>
      </c>
      <c r="B13" s="416" t="s">
        <v>52</v>
      </c>
      <c r="C13" s="843"/>
      <c r="D13" s="312"/>
      <c r="E13" s="312"/>
      <c r="F13" s="312"/>
      <c r="G13" s="371"/>
      <c r="H13" s="417">
        <f>SUM(H14:H54)</f>
        <v>4785189.04</v>
      </c>
      <c r="I13" s="417">
        <f>I14+I15+I16+I17+I18+I19+I20+I21+I22+I23+I24+I25+I26+I27+I28+I29+I30+I31+I32+I33+I34+I35+I36+I37+I38+I39+I40+I41+I42+I43+I44+I45+I46+I47+I48+I49+I50+I51+I52+I53+I54-4037.5</f>
        <v>4737799.6099999994</v>
      </c>
      <c r="J13" s="373"/>
      <c r="K13" s="221"/>
      <c r="L13" s="313"/>
      <c r="M13" s="308"/>
    </row>
    <row r="14" spans="1:13" s="129" customFormat="1" ht="153" x14ac:dyDescent="0.25">
      <c r="A14" s="384" t="s">
        <v>112</v>
      </c>
      <c r="B14" s="385" t="s">
        <v>62</v>
      </c>
      <c r="C14" s="843"/>
      <c r="D14" s="312" t="s">
        <v>251</v>
      </c>
      <c r="E14" s="312" t="s">
        <v>252</v>
      </c>
      <c r="F14" s="312" t="s">
        <v>251</v>
      </c>
      <c r="G14" s="312" t="s">
        <v>252</v>
      </c>
      <c r="H14" s="387">
        <v>1581973.3</v>
      </c>
      <c r="I14" s="372">
        <f>финансир!M16</f>
        <v>1581553.4850000001</v>
      </c>
      <c r="J14" s="113" t="s">
        <v>188</v>
      </c>
      <c r="K14" s="113" t="s">
        <v>377</v>
      </c>
      <c r="L14" s="313"/>
      <c r="M14" s="308"/>
    </row>
    <row r="15" spans="1:13" s="129" customFormat="1" ht="76.5" x14ac:dyDescent="0.25">
      <c r="A15" s="384" t="s">
        <v>113</v>
      </c>
      <c r="B15" s="385" t="s">
        <v>63</v>
      </c>
      <c r="C15" s="843"/>
      <c r="D15" s="312" t="s">
        <v>251</v>
      </c>
      <c r="E15" s="312" t="s">
        <v>252</v>
      </c>
      <c r="F15" s="312" t="s">
        <v>251</v>
      </c>
      <c r="G15" s="312" t="s">
        <v>252</v>
      </c>
      <c r="H15" s="387">
        <v>2962.3</v>
      </c>
      <c r="I15" s="372">
        <f>финансир!M17</f>
        <v>2862.5390000000002</v>
      </c>
      <c r="J15" s="113" t="s">
        <v>189</v>
      </c>
      <c r="K15" s="113" t="s">
        <v>378</v>
      </c>
      <c r="L15" s="313"/>
      <c r="M15" s="308"/>
    </row>
    <row r="16" spans="1:13" s="129" customFormat="1" ht="191.25" x14ac:dyDescent="0.25">
      <c r="A16" s="384" t="s">
        <v>114</v>
      </c>
      <c r="B16" s="385" t="s">
        <v>64</v>
      </c>
      <c r="C16" s="843"/>
      <c r="D16" s="312" t="s">
        <v>251</v>
      </c>
      <c r="E16" s="312" t="s">
        <v>252</v>
      </c>
      <c r="F16" s="312" t="s">
        <v>251</v>
      </c>
      <c r="G16" s="312" t="s">
        <v>252</v>
      </c>
      <c r="H16" s="387">
        <v>30983.599999999999</v>
      </c>
      <c r="I16" s="372">
        <f>финансир!M18</f>
        <v>30935.877</v>
      </c>
      <c r="J16" s="113" t="s">
        <v>190</v>
      </c>
      <c r="K16" s="113" t="s">
        <v>379</v>
      </c>
      <c r="L16" s="313"/>
      <c r="M16" s="308"/>
    </row>
    <row r="17" spans="1:13" s="129" customFormat="1" ht="178.5" x14ac:dyDescent="0.25">
      <c r="A17" s="384" t="s">
        <v>115</v>
      </c>
      <c r="B17" s="385" t="s">
        <v>425</v>
      </c>
      <c r="C17" s="843"/>
      <c r="D17" s="312" t="s">
        <v>251</v>
      </c>
      <c r="E17" s="312" t="s">
        <v>252</v>
      </c>
      <c r="F17" s="312" t="s">
        <v>251</v>
      </c>
      <c r="G17" s="312" t="s">
        <v>252</v>
      </c>
      <c r="H17" s="387">
        <v>1501968.6</v>
      </c>
      <c r="I17" s="372">
        <f>финансир!M19</f>
        <v>1501231.862</v>
      </c>
      <c r="J17" s="113" t="s">
        <v>233</v>
      </c>
      <c r="K17" s="113" t="s">
        <v>380</v>
      </c>
      <c r="L17" s="313"/>
      <c r="M17" s="308"/>
    </row>
    <row r="18" spans="1:13" s="554" customFormat="1" ht="165.75" x14ac:dyDescent="0.25">
      <c r="A18" s="558" t="s">
        <v>116</v>
      </c>
      <c r="B18" s="559" t="s">
        <v>65</v>
      </c>
      <c r="C18" s="843"/>
      <c r="D18" s="549" t="s">
        <v>251</v>
      </c>
      <c r="E18" s="549" t="s">
        <v>252</v>
      </c>
      <c r="F18" s="549" t="s">
        <v>251</v>
      </c>
      <c r="G18" s="549" t="s">
        <v>252</v>
      </c>
      <c r="H18" s="560">
        <v>19888.599999999999</v>
      </c>
      <c r="I18" s="550">
        <f>финансир!M20</f>
        <v>19796.723999999998</v>
      </c>
      <c r="J18" s="561" t="s">
        <v>234</v>
      </c>
      <c r="K18" s="570" t="s">
        <v>621</v>
      </c>
      <c r="L18" s="552"/>
      <c r="M18" s="553"/>
    </row>
    <row r="19" spans="1:13" s="554" customFormat="1" ht="165.75" x14ac:dyDescent="0.25">
      <c r="A19" s="558" t="s">
        <v>117</v>
      </c>
      <c r="B19" s="559" t="s">
        <v>66</v>
      </c>
      <c r="C19" s="843"/>
      <c r="D19" s="549" t="s">
        <v>251</v>
      </c>
      <c r="E19" s="549" t="s">
        <v>252</v>
      </c>
      <c r="F19" s="552"/>
      <c r="G19" s="552"/>
      <c r="H19" s="560">
        <v>136633.79999999999</v>
      </c>
      <c r="I19" s="550">
        <f>финансир!M21</f>
        <v>136607.21400000001</v>
      </c>
      <c r="J19" s="561" t="s">
        <v>9</v>
      </c>
      <c r="K19" s="570" t="s">
        <v>622</v>
      </c>
      <c r="L19" s="552"/>
      <c r="M19" s="553"/>
    </row>
    <row r="20" spans="1:13" s="129" customFormat="1" ht="76.5" x14ac:dyDescent="0.25">
      <c r="A20" s="384" t="s">
        <v>118</v>
      </c>
      <c r="B20" s="385" t="s">
        <v>67</v>
      </c>
      <c r="C20" s="843"/>
      <c r="D20" s="312" t="s">
        <v>251</v>
      </c>
      <c r="E20" s="312" t="s">
        <v>252</v>
      </c>
      <c r="F20" s="313"/>
      <c r="G20" s="313"/>
      <c r="H20" s="387">
        <v>9110.4</v>
      </c>
      <c r="I20" s="372">
        <f>финансир!M22</f>
        <v>9107.2109999999993</v>
      </c>
      <c r="J20" s="113" t="s">
        <v>172</v>
      </c>
      <c r="K20" s="221" t="s">
        <v>381</v>
      </c>
      <c r="L20" s="113"/>
      <c r="M20" s="308"/>
    </row>
    <row r="21" spans="1:13" s="129" customFormat="1" ht="191.25" x14ac:dyDescent="0.25">
      <c r="A21" s="384" t="s">
        <v>119</v>
      </c>
      <c r="B21" s="385" t="s">
        <v>68</v>
      </c>
      <c r="C21" s="843"/>
      <c r="D21" s="312" t="s">
        <v>251</v>
      </c>
      <c r="E21" s="312" t="s">
        <v>252</v>
      </c>
      <c r="F21" s="313"/>
      <c r="G21" s="313"/>
      <c r="H21" s="387">
        <v>14.1</v>
      </c>
      <c r="I21" s="372">
        <f>финансир!M23</f>
        <v>0</v>
      </c>
      <c r="J21" s="113" t="s">
        <v>173</v>
      </c>
      <c r="K21" s="412" t="s">
        <v>11</v>
      </c>
      <c r="L21" s="313"/>
      <c r="M21" s="308"/>
    </row>
    <row r="22" spans="1:13" s="129" customFormat="1" ht="165.75" x14ac:dyDescent="0.25">
      <c r="A22" s="384" t="s">
        <v>120</v>
      </c>
      <c r="B22" s="385" t="s">
        <v>69</v>
      </c>
      <c r="C22" s="843"/>
      <c r="D22" s="312" t="s">
        <v>251</v>
      </c>
      <c r="E22" s="312" t="s">
        <v>252</v>
      </c>
      <c r="F22" s="313"/>
      <c r="G22" s="313"/>
      <c r="H22" s="387">
        <v>307292.09999999998</v>
      </c>
      <c r="I22" s="372">
        <f>финансир!M24</f>
        <v>307148.00599999999</v>
      </c>
      <c r="J22" s="113" t="s">
        <v>235</v>
      </c>
      <c r="K22" s="487" t="s">
        <v>382</v>
      </c>
      <c r="L22" s="313"/>
      <c r="M22" s="308"/>
    </row>
    <row r="23" spans="1:13" s="129" customFormat="1" ht="89.25" x14ac:dyDescent="0.25">
      <c r="A23" s="384" t="s">
        <v>121</v>
      </c>
      <c r="B23" s="385" t="s">
        <v>70</v>
      </c>
      <c r="C23" s="843"/>
      <c r="D23" s="312" t="s">
        <v>251</v>
      </c>
      <c r="E23" s="312" t="s">
        <v>252</v>
      </c>
      <c r="F23" s="313"/>
      <c r="G23" s="313"/>
      <c r="H23" s="387">
        <v>11892.4</v>
      </c>
      <c r="I23" s="372">
        <f>финансир!M25</f>
        <v>11807.558999999999</v>
      </c>
      <c r="J23" s="373" t="s">
        <v>263</v>
      </c>
      <c r="K23" s="307" t="s">
        <v>383</v>
      </c>
      <c r="L23" s="313"/>
      <c r="M23" s="308"/>
    </row>
    <row r="24" spans="1:13" s="129" customFormat="1" ht="63.75" x14ac:dyDescent="0.25">
      <c r="A24" s="384" t="s">
        <v>122</v>
      </c>
      <c r="B24" s="385" t="s">
        <v>71</v>
      </c>
      <c r="C24" s="843"/>
      <c r="D24" s="312" t="s">
        <v>251</v>
      </c>
      <c r="E24" s="312" t="s">
        <v>252</v>
      </c>
      <c r="F24" s="313"/>
      <c r="G24" s="313"/>
      <c r="H24" s="387">
        <f>46.2+46.2+47.6</f>
        <v>140</v>
      </c>
      <c r="I24" s="372">
        <f>финансир!M26</f>
        <v>89.555000000000007</v>
      </c>
      <c r="J24" s="113" t="s">
        <v>236</v>
      </c>
      <c r="K24" s="221" t="s">
        <v>384</v>
      </c>
      <c r="L24" s="313"/>
      <c r="M24" s="308"/>
    </row>
    <row r="25" spans="1:13" s="129" customFormat="1" ht="76.5" x14ac:dyDescent="0.25">
      <c r="A25" s="384" t="s">
        <v>123</v>
      </c>
      <c r="B25" s="385" t="s">
        <v>72</v>
      </c>
      <c r="C25" s="843"/>
      <c r="D25" s="312" t="s">
        <v>251</v>
      </c>
      <c r="E25" s="312" t="s">
        <v>252</v>
      </c>
      <c r="F25" s="313"/>
      <c r="G25" s="313"/>
      <c r="H25" s="387">
        <v>658.3</v>
      </c>
      <c r="I25" s="372">
        <f>финансир!M27</f>
        <v>635.03</v>
      </c>
      <c r="J25" s="113" t="s">
        <v>174</v>
      </c>
      <c r="K25" s="113" t="s">
        <v>385</v>
      </c>
      <c r="L25" s="313"/>
      <c r="M25" s="308"/>
    </row>
    <row r="26" spans="1:13" s="129" customFormat="1" ht="183.75" customHeight="1" x14ac:dyDescent="0.25">
      <c r="A26" s="384" t="s">
        <v>124</v>
      </c>
      <c r="B26" s="385" t="s">
        <v>426</v>
      </c>
      <c r="C26" s="843"/>
      <c r="D26" s="312" t="s">
        <v>251</v>
      </c>
      <c r="E26" s="312" t="s">
        <v>252</v>
      </c>
      <c r="F26" s="313"/>
      <c r="G26" s="313"/>
      <c r="H26" s="387">
        <v>3029.5</v>
      </c>
      <c r="I26" s="372">
        <f>финансир!M28</f>
        <v>2990.5030000000002</v>
      </c>
      <c r="J26" s="113" t="s">
        <v>175</v>
      </c>
      <c r="K26" s="113" t="s">
        <v>386</v>
      </c>
      <c r="L26" s="313"/>
      <c r="M26" s="308"/>
    </row>
    <row r="27" spans="1:13" s="129" customFormat="1" ht="51" x14ac:dyDescent="0.25">
      <c r="A27" s="384" t="s">
        <v>125</v>
      </c>
      <c r="B27" s="385" t="s">
        <v>73</v>
      </c>
      <c r="C27" s="843"/>
      <c r="D27" s="312" t="s">
        <v>252</v>
      </c>
      <c r="E27" s="312" t="s">
        <v>252</v>
      </c>
      <c r="F27" s="325"/>
      <c r="G27" s="325"/>
      <c r="H27" s="387">
        <v>22.3</v>
      </c>
      <c r="I27" s="372">
        <f>финансир!M29</f>
        <v>0</v>
      </c>
      <c r="J27" s="113"/>
      <c r="K27" s="412" t="s">
        <v>11</v>
      </c>
      <c r="L27" s="313"/>
      <c r="M27" s="308"/>
    </row>
    <row r="28" spans="1:13" s="129" customFormat="1" ht="89.25" x14ac:dyDescent="0.25">
      <c r="A28" s="384" t="s">
        <v>126</v>
      </c>
      <c r="B28" s="385" t="s">
        <v>74</v>
      </c>
      <c r="C28" s="844"/>
      <c r="D28" s="313"/>
      <c r="E28" s="313"/>
      <c r="F28" s="313"/>
      <c r="G28" s="313"/>
      <c r="H28" s="387">
        <v>2528.5</v>
      </c>
      <c r="I28" s="372">
        <f>финансир!M30</f>
        <v>2299.7429999999999</v>
      </c>
      <c r="J28" s="113" t="s">
        <v>176</v>
      </c>
      <c r="K28" s="221" t="s">
        <v>387</v>
      </c>
      <c r="L28" s="313"/>
      <c r="M28" s="308"/>
    </row>
    <row r="29" spans="1:13" s="554" customFormat="1" ht="353.25" customHeight="1" x14ac:dyDescent="0.25">
      <c r="A29" s="855" t="s">
        <v>127</v>
      </c>
      <c r="B29" s="855" t="s">
        <v>27</v>
      </c>
      <c r="C29" s="549" t="s">
        <v>218</v>
      </c>
      <c r="D29" s="549" t="s">
        <v>251</v>
      </c>
      <c r="E29" s="549" t="s">
        <v>252</v>
      </c>
      <c r="F29" s="845"/>
      <c r="G29" s="845"/>
      <c r="H29" s="517">
        <f>4843.6-0.26</f>
        <v>4843.34</v>
      </c>
      <c r="I29" s="550">
        <f>финансир!M31</f>
        <v>4715.63</v>
      </c>
      <c r="J29" s="863" t="s">
        <v>14</v>
      </c>
      <c r="K29" s="551" t="s">
        <v>604</v>
      </c>
      <c r="L29" s="826" t="s">
        <v>232</v>
      </c>
      <c r="M29" s="553"/>
    </row>
    <row r="30" spans="1:13" s="554" customFormat="1" ht="204" x14ac:dyDescent="0.25">
      <c r="A30" s="856"/>
      <c r="B30" s="856"/>
      <c r="C30" s="549" t="s">
        <v>598</v>
      </c>
      <c r="D30" s="549" t="s">
        <v>251</v>
      </c>
      <c r="E30" s="549" t="s">
        <v>252</v>
      </c>
      <c r="F30" s="846"/>
      <c r="G30" s="846"/>
      <c r="H30" s="517">
        <v>2639.3</v>
      </c>
      <c r="I30" s="550">
        <f>финансир!M32</f>
        <v>2237.6</v>
      </c>
      <c r="J30" s="864"/>
      <c r="K30" s="555" t="s">
        <v>603</v>
      </c>
      <c r="L30" s="827"/>
      <c r="M30" s="553"/>
    </row>
    <row r="31" spans="1:13" s="554" customFormat="1" ht="76.5" x14ac:dyDescent="0.25">
      <c r="A31" s="857"/>
      <c r="B31" s="857"/>
      <c r="C31" s="574" t="s">
        <v>350</v>
      </c>
      <c r="D31" s="549" t="s">
        <v>252</v>
      </c>
      <c r="E31" s="549" t="s">
        <v>252</v>
      </c>
      <c r="F31" s="557"/>
      <c r="G31" s="557"/>
      <c r="H31" s="517">
        <v>1800</v>
      </c>
      <c r="I31" s="550">
        <f>финансир!M33</f>
        <v>1800</v>
      </c>
      <c r="J31" s="865"/>
      <c r="K31" s="555" t="s">
        <v>627</v>
      </c>
      <c r="L31" s="556"/>
      <c r="M31" s="553"/>
    </row>
    <row r="32" spans="1:13" s="129" customFormat="1" ht="63.75" x14ac:dyDescent="0.25">
      <c r="A32" s="384" t="s">
        <v>128</v>
      </c>
      <c r="B32" s="385" t="s">
        <v>427</v>
      </c>
      <c r="C32" s="839" t="s">
        <v>597</v>
      </c>
      <c r="D32" s="312" t="s">
        <v>251</v>
      </c>
      <c r="E32" s="312" t="s">
        <v>252</v>
      </c>
      <c r="F32" s="313"/>
      <c r="G32" s="313"/>
      <c r="H32" s="387">
        <f>4*241.8</f>
        <v>967.2</v>
      </c>
      <c r="I32" s="372">
        <f>финансир!M34</f>
        <v>965.4</v>
      </c>
      <c r="J32" s="113" t="s">
        <v>177</v>
      </c>
      <c r="K32" s="307" t="s">
        <v>388</v>
      </c>
      <c r="L32" s="313"/>
      <c r="M32" s="308"/>
    </row>
    <row r="33" spans="1:13" s="129" customFormat="1" ht="63.75" x14ac:dyDescent="0.25">
      <c r="A33" s="384" t="s">
        <v>129</v>
      </c>
      <c r="B33" s="385" t="s">
        <v>75</v>
      </c>
      <c r="C33" s="840"/>
      <c r="D33" s="312" t="s">
        <v>251</v>
      </c>
      <c r="E33" s="312" t="s">
        <v>252</v>
      </c>
      <c r="F33" s="313"/>
      <c r="G33" s="313"/>
      <c r="H33" s="387">
        <f>2*1.7+1.8</f>
        <v>5.2</v>
      </c>
      <c r="I33" s="372">
        <f>финансир!M35</f>
        <v>0</v>
      </c>
      <c r="J33" s="113" t="s">
        <v>178</v>
      </c>
      <c r="K33" s="307" t="s">
        <v>389</v>
      </c>
      <c r="L33" s="313"/>
      <c r="M33" s="308"/>
    </row>
    <row r="34" spans="1:13" s="554" customFormat="1" ht="76.5" x14ac:dyDescent="0.25">
      <c r="A34" s="558" t="s">
        <v>130</v>
      </c>
      <c r="B34" s="559" t="s">
        <v>76</v>
      </c>
      <c r="C34" s="840"/>
      <c r="D34" s="549" t="s">
        <v>251</v>
      </c>
      <c r="E34" s="549" t="s">
        <v>252</v>
      </c>
      <c r="F34" s="552"/>
      <c r="G34" s="552"/>
      <c r="H34" s="560">
        <v>27086.400000000001</v>
      </c>
      <c r="I34" s="550">
        <f>финансир!M36</f>
        <v>27086.400000000001</v>
      </c>
      <c r="J34" s="561" t="s">
        <v>179</v>
      </c>
      <c r="K34" s="555" t="s">
        <v>608</v>
      </c>
      <c r="L34" s="552"/>
      <c r="M34" s="553"/>
    </row>
    <row r="35" spans="1:13" s="129" customFormat="1" ht="89.25" x14ac:dyDescent="0.25">
      <c r="A35" s="384" t="s">
        <v>131</v>
      </c>
      <c r="B35" s="385" t="s">
        <v>77</v>
      </c>
      <c r="C35" s="840"/>
      <c r="D35" s="312" t="s">
        <v>251</v>
      </c>
      <c r="E35" s="312" t="s">
        <v>252</v>
      </c>
      <c r="F35" s="313"/>
      <c r="G35" s="313"/>
      <c r="H35" s="387">
        <v>10968.6</v>
      </c>
      <c r="I35" s="372">
        <f>финансир!M37</f>
        <v>10799.566000000001</v>
      </c>
      <c r="J35" s="113" t="s">
        <v>264</v>
      </c>
      <c r="K35" s="113" t="s">
        <v>390</v>
      </c>
      <c r="L35" s="313"/>
      <c r="M35" s="308"/>
    </row>
    <row r="36" spans="1:13" s="389" customFormat="1" ht="83.25" customHeight="1" x14ac:dyDescent="0.25">
      <c r="A36" s="384" t="s">
        <v>132</v>
      </c>
      <c r="B36" s="385" t="s">
        <v>78</v>
      </c>
      <c r="C36" s="840"/>
      <c r="D36" s="318" t="s">
        <v>251</v>
      </c>
      <c r="E36" s="318" t="s">
        <v>252</v>
      </c>
      <c r="F36" s="386"/>
      <c r="G36" s="386"/>
      <c r="H36" s="387">
        <v>23094.5</v>
      </c>
      <c r="I36" s="372">
        <f>финансир!M38</f>
        <v>23080.837</v>
      </c>
      <c r="J36" s="113" t="s">
        <v>8</v>
      </c>
      <c r="K36" s="373" t="s">
        <v>609</v>
      </c>
      <c r="L36" s="386"/>
      <c r="M36" s="388"/>
    </row>
    <row r="37" spans="1:13" s="554" customFormat="1" ht="76.5" x14ac:dyDescent="0.25">
      <c r="A37" s="558" t="s">
        <v>133</v>
      </c>
      <c r="B37" s="559" t="s">
        <v>79</v>
      </c>
      <c r="C37" s="840"/>
      <c r="D37" s="549" t="s">
        <v>251</v>
      </c>
      <c r="E37" s="549" t="s">
        <v>252</v>
      </c>
      <c r="F37" s="552"/>
      <c r="G37" s="552"/>
      <c r="H37" s="560">
        <v>6090.3</v>
      </c>
      <c r="I37" s="550">
        <f>финансир!M39</f>
        <v>5699.22</v>
      </c>
      <c r="J37" s="561" t="s">
        <v>180</v>
      </c>
      <c r="K37" s="561" t="s">
        <v>610</v>
      </c>
      <c r="L37" s="552"/>
      <c r="M37" s="553"/>
    </row>
    <row r="38" spans="1:13" s="129" customFormat="1" ht="76.5" x14ac:dyDescent="0.25">
      <c r="A38" s="384" t="s">
        <v>134</v>
      </c>
      <c r="B38" s="385" t="s">
        <v>80</v>
      </c>
      <c r="C38" s="840"/>
      <c r="D38" s="312" t="s">
        <v>251</v>
      </c>
      <c r="E38" s="312" t="s">
        <v>252</v>
      </c>
      <c r="F38" s="313"/>
      <c r="G38" s="313"/>
      <c r="H38" s="387">
        <v>5467.7</v>
      </c>
      <c r="I38" s="372">
        <f>финансир!M40</f>
        <v>5371.7629999999999</v>
      </c>
      <c r="J38" s="113" t="s">
        <v>181</v>
      </c>
      <c r="K38" s="221" t="s">
        <v>391</v>
      </c>
      <c r="L38" s="313"/>
      <c r="M38" s="308"/>
    </row>
    <row r="39" spans="1:13" s="554" customFormat="1" ht="76.5" x14ac:dyDescent="0.25">
      <c r="A39" s="558" t="s">
        <v>135</v>
      </c>
      <c r="B39" s="559" t="s">
        <v>28</v>
      </c>
      <c r="C39" s="840"/>
      <c r="D39" s="549" t="s">
        <v>251</v>
      </c>
      <c r="E39" s="549" t="s">
        <v>252</v>
      </c>
      <c r="F39" s="552"/>
      <c r="G39" s="552"/>
      <c r="H39" s="560">
        <f>4*8724.6</f>
        <v>34898.400000000001</v>
      </c>
      <c r="I39" s="550">
        <f>финансир!M41</f>
        <v>34436.991000000002</v>
      </c>
      <c r="J39" s="561" t="s">
        <v>182</v>
      </c>
      <c r="K39" s="556" t="s">
        <v>611</v>
      </c>
      <c r="L39" s="552"/>
      <c r="M39" s="553"/>
    </row>
    <row r="40" spans="1:13" s="554" customFormat="1" ht="178.5" x14ac:dyDescent="0.25">
      <c r="A40" s="558" t="s">
        <v>136</v>
      </c>
      <c r="B40" s="559" t="s">
        <v>81</v>
      </c>
      <c r="C40" s="840"/>
      <c r="D40" s="549" t="s">
        <v>251</v>
      </c>
      <c r="E40" s="549" t="s">
        <v>252</v>
      </c>
      <c r="F40" s="552"/>
      <c r="G40" s="552"/>
      <c r="H40" s="560">
        <f>1071+2500+1429</f>
        <v>5000</v>
      </c>
      <c r="I40" s="550">
        <f>финансир!M42</f>
        <v>4886.9080000000004</v>
      </c>
      <c r="J40" s="564" t="s">
        <v>265</v>
      </c>
      <c r="K40" s="565" t="s">
        <v>612</v>
      </c>
      <c r="L40" s="552"/>
      <c r="M40" s="553"/>
    </row>
    <row r="41" spans="1:13" s="129" customFormat="1" ht="102" x14ac:dyDescent="0.25">
      <c r="A41" s="384" t="s">
        <v>137</v>
      </c>
      <c r="B41" s="385" t="s">
        <v>82</v>
      </c>
      <c r="C41" s="840"/>
      <c r="D41" s="312" t="s">
        <v>253</v>
      </c>
      <c r="E41" s="312" t="s">
        <v>253</v>
      </c>
      <c r="F41" s="313"/>
      <c r="G41" s="313"/>
      <c r="H41" s="387">
        <v>57770</v>
      </c>
      <c r="I41" s="372">
        <f>финансир!M43</f>
        <v>57450.542000000001</v>
      </c>
      <c r="J41" s="373" t="s">
        <v>266</v>
      </c>
      <c r="K41" s="113" t="s">
        <v>392</v>
      </c>
      <c r="L41" s="313"/>
      <c r="M41" s="308"/>
    </row>
    <row r="42" spans="1:13" s="129" customFormat="1" ht="25.5" x14ac:dyDescent="0.25">
      <c r="A42" s="384" t="s">
        <v>138</v>
      </c>
      <c r="B42" s="385" t="s">
        <v>83</v>
      </c>
      <c r="C42" s="840"/>
      <c r="D42" s="312" t="s">
        <v>252</v>
      </c>
      <c r="E42" s="312" t="s">
        <v>252</v>
      </c>
      <c r="F42" s="313"/>
      <c r="G42" s="313"/>
      <c r="H42" s="387">
        <v>179.3</v>
      </c>
      <c r="I42" s="372">
        <f>финансир!M44</f>
        <v>179.25</v>
      </c>
      <c r="J42" s="420"/>
      <c r="K42" s="307" t="s">
        <v>256</v>
      </c>
      <c r="L42" s="313"/>
      <c r="M42" s="308"/>
    </row>
    <row r="43" spans="1:13" s="129" customFormat="1" ht="89.25" x14ac:dyDescent="0.25">
      <c r="A43" s="384" t="s">
        <v>139</v>
      </c>
      <c r="B43" s="385" t="s">
        <v>84</v>
      </c>
      <c r="C43" s="840"/>
      <c r="D43" s="312" t="s">
        <v>251</v>
      </c>
      <c r="E43" s="312" t="s">
        <v>252</v>
      </c>
      <c r="F43" s="313"/>
      <c r="G43" s="313"/>
      <c r="H43" s="387">
        <f>2*12+12.5</f>
        <v>36.5</v>
      </c>
      <c r="I43" s="372">
        <f>финансир!M45</f>
        <v>30.434999999999999</v>
      </c>
      <c r="J43" s="113" t="s">
        <v>183</v>
      </c>
      <c r="K43" s="419" t="s">
        <v>216</v>
      </c>
      <c r="L43" s="313"/>
      <c r="M43" s="308"/>
    </row>
    <row r="44" spans="1:13" s="129" customFormat="1" ht="76.5" x14ac:dyDescent="0.25">
      <c r="A44" s="384" t="s">
        <v>140</v>
      </c>
      <c r="B44" s="385" t="s">
        <v>85</v>
      </c>
      <c r="C44" s="840"/>
      <c r="D44" s="312" t="s">
        <v>251</v>
      </c>
      <c r="E44" s="312" t="s">
        <v>252</v>
      </c>
      <c r="F44" s="313"/>
      <c r="G44" s="313"/>
      <c r="H44" s="387">
        <v>1502.3</v>
      </c>
      <c r="I44" s="372">
        <f>финансир!M46</f>
        <v>1483.231</v>
      </c>
      <c r="J44" s="113" t="s">
        <v>267</v>
      </c>
      <c r="K44" s="113" t="s">
        <v>393</v>
      </c>
      <c r="L44" s="313"/>
      <c r="M44" s="308"/>
    </row>
    <row r="45" spans="1:13" s="129" customFormat="1" ht="318.75" x14ac:dyDescent="0.25">
      <c r="A45" s="384" t="s">
        <v>141</v>
      </c>
      <c r="B45" s="385" t="s">
        <v>29</v>
      </c>
      <c r="C45" s="840"/>
      <c r="D45" s="312" t="s">
        <v>251</v>
      </c>
      <c r="E45" s="312" t="s">
        <v>252</v>
      </c>
      <c r="F45" s="313"/>
      <c r="G45" s="313"/>
      <c r="H45" s="387">
        <f>2*4600+4739</f>
        <v>13939</v>
      </c>
      <c r="I45" s="372">
        <f>финансир!M47</f>
        <v>13939</v>
      </c>
      <c r="J45" s="113" t="s">
        <v>184</v>
      </c>
      <c r="K45" s="412" t="s">
        <v>221</v>
      </c>
      <c r="L45" s="313"/>
      <c r="M45" s="308"/>
    </row>
    <row r="46" spans="1:13" s="554" customFormat="1" ht="89.25" x14ac:dyDescent="0.25">
      <c r="A46" s="558" t="s">
        <v>428</v>
      </c>
      <c r="B46" s="559" t="s">
        <v>429</v>
      </c>
      <c r="C46" s="840"/>
      <c r="D46" s="549" t="s">
        <v>251</v>
      </c>
      <c r="E46" s="549" t="s">
        <v>252</v>
      </c>
      <c r="F46" s="552"/>
      <c r="G46" s="552"/>
      <c r="H46" s="560">
        <v>55.3</v>
      </c>
      <c r="I46" s="550">
        <f>финансир!M48</f>
        <v>50.942999999999998</v>
      </c>
      <c r="J46" s="561" t="s">
        <v>185</v>
      </c>
      <c r="K46" s="556" t="s">
        <v>613</v>
      </c>
      <c r="L46" s="566"/>
      <c r="M46" s="553"/>
    </row>
    <row r="47" spans="1:13" s="554" customFormat="1" ht="89.25" x14ac:dyDescent="0.25">
      <c r="A47" s="558" t="s">
        <v>430</v>
      </c>
      <c r="B47" s="559" t="s">
        <v>431</v>
      </c>
      <c r="C47" s="840"/>
      <c r="D47" s="549" t="s">
        <v>251</v>
      </c>
      <c r="E47" s="549" t="s">
        <v>252</v>
      </c>
      <c r="F47" s="552"/>
      <c r="G47" s="552"/>
      <c r="H47" s="560">
        <f>2*301.8+311</f>
        <v>914.6</v>
      </c>
      <c r="I47" s="550">
        <f>финансир!M49</f>
        <v>891.78700000000003</v>
      </c>
      <c r="J47" s="561" t="s">
        <v>186</v>
      </c>
      <c r="K47" s="555" t="s">
        <v>623</v>
      </c>
      <c r="L47" s="552"/>
      <c r="M47" s="553"/>
    </row>
    <row r="48" spans="1:13" s="129" customFormat="1" ht="89.25" x14ac:dyDescent="0.25">
      <c r="A48" s="384" t="s">
        <v>432</v>
      </c>
      <c r="B48" s="385" t="s">
        <v>86</v>
      </c>
      <c r="C48" s="840"/>
      <c r="D48" s="312" t="s">
        <v>251</v>
      </c>
      <c r="E48" s="312" t="s">
        <v>252</v>
      </c>
      <c r="F48" s="313"/>
      <c r="G48" s="313"/>
      <c r="H48" s="387">
        <v>6763.9</v>
      </c>
      <c r="I48" s="372">
        <f>финансир!M50</f>
        <v>6160.4549999999999</v>
      </c>
      <c r="J48" s="113" t="s">
        <v>187</v>
      </c>
      <c r="K48" s="113" t="s">
        <v>394</v>
      </c>
      <c r="L48" s="313"/>
      <c r="M48" s="308"/>
    </row>
    <row r="49" spans="1:13" s="129" customFormat="1" ht="89.25" x14ac:dyDescent="0.25">
      <c r="A49" s="384" t="s">
        <v>433</v>
      </c>
      <c r="B49" s="385" t="s">
        <v>434</v>
      </c>
      <c r="C49" s="840"/>
      <c r="D49" s="312" t="s">
        <v>253</v>
      </c>
      <c r="E49" s="312" t="s">
        <v>253</v>
      </c>
      <c r="F49" s="313"/>
      <c r="G49" s="313"/>
      <c r="H49" s="387">
        <v>20</v>
      </c>
      <c r="I49" s="372">
        <f>финансир!M51</f>
        <v>0</v>
      </c>
      <c r="J49" s="113" t="s">
        <v>268</v>
      </c>
      <c r="K49" s="419" t="s">
        <v>217</v>
      </c>
      <c r="L49" s="313"/>
      <c r="M49" s="308"/>
    </row>
    <row r="50" spans="1:13" s="129" customFormat="1" ht="102" x14ac:dyDescent="0.25">
      <c r="A50" s="384" t="s">
        <v>435</v>
      </c>
      <c r="B50" s="385" t="s">
        <v>436</v>
      </c>
      <c r="C50" s="840"/>
      <c r="D50" s="312" t="s">
        <v>251</v>
      </c>
      <c r="E50" s="312" t="s">
        <v>252</v>
      </c>
      <c r="F50" s="127"/>
      <c r="G50" s="127"/>
      <c r="H50" s="387">
        <v>34930.1</v>
      </c>
      <c r="I50" s="372">
        <f>финансир!L52</f>
        <v>34651.800000000003</v>
      </c>
      <c r="J50" s="316" t="s">
        <v>191</v>
      </c>
      <c r="K50" s="307" t="s">
        <v>413</v>
      </c>
      <c r="L50" s="313"/>
      <c r="M50" s="308"/>
    </row>
    <row r="51" spans="1:13" s="129" customFormat="1" ht="63.75" x14ac:dyDescent="0.25">
      <c r="A51" s="384" t="s">
        <v>437</v>
      </c>
      <c r="B51" s="385" t="s">
        <v>438</v>
      </c>
      <c r="C51" s="840"/>
      <c r="D51" s="312" t="s">
        <v>251</v>
      </c>
      <c r="E51" s="312" t="s">
        <v>252</v>
      </c>
      <c r="F51" s="127"/>
      <c r="G51" s="127"/>
      <c r="H51" s="387">
        <v>116515.7</v>
      </c>
      <c r="I51" s="372">
        <f>финансир!L53</f>
        <v>103043.712</v>
      </c>
      <c r="J51" s="113" t="s">
        <v>269</v>
      </c>
      <c r="K51" s="113" t="s">
        <v>395</v>
      </c>
      <c r="L51" s="313"/>
      <c r="M51" s="308"/>
    </row>
    <row r="52" spans="1:13" s="129" customFormat="1" ht="63.75" x14ac:dyDescent="0.25">
      <c r="A52" s="384" t="s">
        <v>439</v>
      </c>
      <c r="B52" s="385" t="s">
        <v>87</v>
      </c>
      <c r="C52" s="840"/>
      <c r="D52" s="312" t="s">
        <v>251</v>
      </c>
      <c r="E52" s="312" t="s">
        <v>252</v>
      </c>
      <c r="F52" s="127"/>
      <c r="G52" s="127"/>
      <c r="H52" s="387">
        <v>317.39999999999998</v>
      </c>
      <c r="I52" s="372">
        <f>финансир!L54</f>
        <v>167.41</v>
      </c>
      <c r="J52" s="113" t="s">
        <v>237</v>
      </c>
      <c r="K52" s="113" t="s">
        <v>414</v>
      </c>
      <c r="L52" s="313"/>
      <c r="M52" s="308"/>
    </row>
    <row r="53" spans="1:13" s="129" customFormat="1" ht="51" x14ac:dyDescent="0.25">
      <c r="A53" s="384" t="s">
        <v>440</v>
      </c>
      <c r="B53" s="385" t="s">
        <v>88</v>
      </c>
      <c r="C53" s="840"/>
      <c r="D53" s="312" t="s">
        <v>251</v>
      </c>
      <c r="E53" s="312" t="s">
        <v>252</v>
      </c>
      <c r="F53" s="127"/>
      <c r="G53" s="127"/>
      <c r="H53" s="387">
        <v>820000</v>
      </c>
      <c r="I53" s="372">
        <f>финансир!L55</f>
        <v>795567.85600000003</v>
      </c>
      <c r="J53" s="113" t="s">
        <v>238</v>
      </c>
      <c r="K53" s="113" t="s">
        <v>415</v>
      </c>
      <c r="L53" s="313"/>
      <c r="M53" s="308"/>
    </row>
    <row r="54" spans="1:13" s="129" customFormat="1" ht="63.75" x14ac:dyDescent="0.25">
      <c r="A54" s="384" t="s">
        <v>441</v>
      </c>
      <c r="B54" s="385" t="s">
        <v>89</v>
      </c>
      <c r="C54" s="840"/>
      <c r="D54" s="312" t="s">
        <v>251</v>
      </c>
      <c r="E54" s="312" t="s">
        <v>252</v>
      </c>
      <c r="F54" s="127"/>
      <c r="G54" s="127"/>
      <c r="H54" s="387">
        <v>286.2</v>
      </c>
      <c r="I54" s="372">
        <f>финансир!L56</f>
        <v>75.066000000000003</v>
      </c>
      <c r="J54" s="113" t="s">
        <v>270</v>
      </c>
      <c r="K54" s="221" t="s">
        <v>396</v>
      </c>
      <c r="L54" s="313"/>
      <c r="M54" s="308"/>
    </row>
    <row r="55" spans="1:13" s="129" customFormat="1" ht="106.5" customHeight="1" x14ac:dyDescent="0.25">
      <c r="A55" s="384" t="s">
        <v>442</v>
      </c>
      <c r="B55" s="385" t="s">
        <v>90</v>
      </c>
      <c r="C55" s="840"/>
      <c r="D55" s="312" t="s">
        <v>251</v>
      </c>
      <c r="E55" s="312" t="s">
        <v>252</v>
      </c>
      <c r="F55" s="313"/>
      <c r="G55" s="313"/>
      <c r="H55" s="387">
        <v>550194.1</v>
      </c>
      <c r="I55" s="372">
        <f>финансир!M57</f>
        <v>549768.94900000002</v>
      </c>
      <c r="J55" s="113" t="s">
        <v>239</v>
      </c>
      <c r="K55" s="373" t="s">
        <v>618</v>
      </c>
      <c r="L55" s="313"/>
      <c r="M55" s="308"/>
    </row>
    <row r="56" spans="1:13" s="129" customFormat="1" ht="76.5" x14ac:dyDescent="0.25">
      <c r="A56" s="384" t="s">
        <v>443</v>
      </c>
      <c r="B56" s="247" t="s">
        <v>444</v>
      </c>
      <c r="C56" s="840"/>
      <c r="D56" s="312" t="s">
        <v>251</v>
      </c>
      <c r="E56" s="312" t="s">
        <v>252</v>
      </c>
      <c r="F56" s="313"/>
      <c r="G56" s="313"/>
      <c r="H56" s="387">
        <v>247769.9</v>
      </c>
      <c r="I56" s="372">
        <f>финансир!M58</f>
        <v>247649.89600000001</v>
      </c>
      <c r="J56" s="113" t="s">
        <v>240</v>
      </c>
      <c r="K56" s="307" t="s">
        <v>617</v>
      </c>
      <c r="L56" s="313"/>
      <c r="M56" s="308"/>
    </row>
    <row r="57" spans="1:13" s="129" customFormat="1" ht="97.5" customHeight="1" x14ac:dyDescent="0.25">
      <c r="A57" s="384" t="s">
        <v>590</v>
      </c>
      <c r="B57" s="431" t="s">
        <v>214</v>
      </c>
      <c r="C57" s="841"/>
      <c r="D57" s="313"/>
      <c r="E57" s="313"/>
      <c r="F57" s="313"/>
      <c r="G57" s="313"/>
      <c r="H57" s="387">
        <v>1</v>
      </c>
      <c r="I57" s="372">
        <f>финансир!M59</f>
        <v>0</v>
      </c>
      <c r="J57" s="307"/>
      <c r="K57" s="412" t="s">
        <v>4</v>
      </c>
      <c r="L57" s="313"/>
      <c r="M57" s="308"/>
    </row>
    <row r="58" spans="1:13" s="129" customFormat="1" ht="156" customHeight="1" x14ac:dyDescent="0.25">
      <c r="A58" s="250" t="s">
        <v>225</v>
      </c>
      <c r="B58" s="251" t="s">
        <v>226</v>
      </c>
      <c r="C58" s="252" t="s">
        <v>227</v>
      </c>
      <c r="D58" s="313"/>
      <c r="E58" s="312" t="s">
        <v>252</v>
      </c>
      <c r="F58" s="313"/>
      <c r="G58" s="313"/>
      <c r="H58" s="387">
        <v>125847</v>
      </c>
      <c r="I58" s="372">
        <v>70022.5</v>
      </c>
      <c r="J58" s="307"/>
      <c r="K58" s="383" t="s">
        <v>215</v>
      </c>
      <c r="L58" s="313"/>
      <c r="M58" s="308"/>
    </row>
    <row r="59" spans="1:13" s="129" customFormat="1" ht="169.5" customHeight="1" x14ac:dyDescent="0.25">
      <c r="A59" s="250" t="s">
        <v>229</v>
      </c>
      <c r="B59" s="251" t="s">
        <v>228</v>
      </c>
      <c r="C59" s="434" t="s">
        <v>257</v>
      </c>
      <c r="D59" s="433"/>
      <c r="E59" s="312" t="s">
        <v>252</v>
      </c>
      <c r="F59" s="313"/>
      <c r="G59" s="313"/>
      <c r="H59" s="387">
        <v>4086.2</v>
      </c>
      <c r="I59" s="372">
        <v>4083.7561999999998</v>
      </c>
      <c r="J59" s="307"/>
      <c r="K59" s="221" t="s">
        <v>319</v>
      </c>
      <c r="L59" s="313"/>
      <c r="M59" s="308"/>
    </row>
    <row r="60" spans="1:13" s="129" customFormat="1" ht="138.75" customHeight="1" x14ac:dyDescent="0.25">
      <c r="A60" s="250" t="s">
        <v>328</v>
      </c>
      <c r="B60" s="251" t="s">
        <v>326</v>
      </c>
      <c r="C60" s="434" t="s">
        <v>257</v>
      </c>
      <c r="D60" s="433"/>
      <c r="E60" s="312" t="s">
        <v>252</v>
      </c>
      <c r="F60" s="313"/>
      <c r="G60" s="313"/>
      <c r="H60" s="387">
        <v>4000</v>
      </c>
      <c r="I60" s="372">
        <v>3931</v>
      </c>
      <c r="J60" s="307"/>
      <c r="K60" s="221" t="s">
        <v>327</v>
      </c>
      <c r="L60" s="313"/>
      <c r="M60" s="308"/>
    </row>
    <row r="61" spans="1:13" s="129" customFormat="1" ht="15.75" thickBot="1" x14ac:dyDescent="0.3">
      <c r="A61" s="834" t="s">
        <v>600</v>
      </c>
      <c r="B61" s="835"/>
      <c r="C61" s="390"/>
      <c r="D61" s="392"/>
      <c r="E61" s="339"/>
      <c r="F61" s="343"/>
      <c r="G61" s="343"/>
      <c r="H61" s="387"/>
      <c r="I61" s="372"/>
      <c r="J61" s="373"/>
      <c r="K61" s="343"/>
      <c r="L61" s="343"/>
      <c r="M61" s="344"/>
    </row>
    <row r="62" spans="1:13" s="129" customFormat="1" ht="124.5" customHeight="1" thickBot="1" x14ac:dyDescent="0.3">
      <c r="A62" s="325"/>
      <c r="B62" s="221" t="s">
        <v>569</v>
      </c>
      <c r="C62" s="390"/>
      <c r="D62" s="393"/>
      <c r="E62" s="394"/>
      <c r="F62" s="395"/>
      <c r="G62" s="396"/>
      <c r="H62" s="387" t="s">
        <v>566</v>
      </c>
      <c r="I62" s="372" t="s">
        <v>566</v>
      </c>
      <c r="J62" s="397">
        <v>1.5</v>
      </c>
      <c r="K62" s="398">
        <v>1.5</v>
      </c>
      <c r="L62" s="752" t="s">
        <v>655</v>
      </c>
      <c r="M62" s="344"/>
    </row>
    <row r="63" spans="1:13" s="129" customFormat="1" ht="90" thickBot="1" x14ac:dyDescent="0.3">
      <c r="A63" s="325"/>
      <c r="B63" s="221" t="s">
        <v>570</v>
      </c>
      <c r="C63" s="390"/>
      <c r="D63" s="393"/>
      <c r="E63" s="394"/>
      <c r="F63" s="395"/>
      <c r="G63" s="396"/>
      <c r="H63" s="387" t="s">
        <v>566</v>
      </c>
      <c r="I63" s="372" t="s">
        <v>566</v>
      </c>
      <c r="J63" s="399">
        <v>0.15</v>
      </c>
      <c r="K63" s="398">
        <v>0.15</v>
      </c>
      <c r="L63" s="752" t="s">
        <v>656</v>
      </c>
      <c r="M63" s="344"/>
    </row>
    <row r="64" spans="1:13" s="129" customFormat="1" ht="76.5" x14ac:dyDescent="0.25">
      <c r="A64" s="325"/>
      <c r="B64" s="221" t="s">
        <v>601</v>
      </c>
      <c r="C64" s="390"/>
      <c r="D64" s="393"/>
      <c r="E64" s="394"/>
      <c r="F64" s="395"/>
      <c r="G64" s="396"/>
      <c r="H64" s="387" t="s">
        <v>566</v>
      </c>
      <c r="I64" s="372" t="s">
        <v>566</v>
      </c>
      <c r="J64" s="400">
        <v>97.8</v>
      </c>
      <c r="K64" s="400">
        <v>97.8</v>
      </c>
      <c r="L64" s="752" t="s">
        <v>657</v>
      </c>
      <c r="M64" s="344"/>
    </row>
    <row r="65" spans="1:13" s="129" customFormat="1" ht="63.75" x14ac:dyDescent="0.25">
      <c r="A65" s="325"/>
      <c r="B65" s="221" t="s">
        <v>13</v>
      </c>
      <c r="C65" s="390"/>
      <c r="D65" s="393"/>
      <c r="E65" s="394"/>
      <c r="F65" s="395"/>
      <c r="G65" s="396"/>
      <c r="H65" s="387"/>
      <c r="I65" s="372"/>
      <c r="J65" s="400">
        <v>67.2</v>
      </c>
      <c r="K65" s="400">
        <v>67.2</v>
      </c>
      <c r="L65" s="752" t="s">
        <v>658</v>
      </c>
      <c r="M65" s="344"/>
    </row>
    <row r="66" spans="1:13" s="129" customFormat="1" ht="15.75" x14ac:dyDescent="0.25">
      <c r="A66" s="401">
        <v>2</v>
      </c>
      <c r="B66" s="402" t="s">
        <v>563</v>
      </c>
      <c r="C66" s="403"/>
      <c r="D66" s="404"/>
      <c r="E66" s="404"/>
      <c r="F66" s="404"/>
      <c r="G66" s="404"/>
      <c r="H66" s="405">
        <f>H67+H68+H69+H70+H71+H72+H73+H74+H75+H76+H90+H91+H92+H93+H94</f>
        <v>2910112.0000000005</v>
      </c>
      <c r="I66" s="405">
        <f>I67+I68+I69+I70+I71+I72+I73+I74+I75+I76+I90+I91+I92+I93+I94</f>
        <v>2889253.2459999998</v>
      </c>
      <c r="J66" s="406"/>
      <c r="K66" s="407"/>
      <c r="L66" s="408"/>
      <c r="M66" s="308"/>
    </row>
    <row r="67" spans="1:13" s="129" customFormat="1" ht="89.25" x14ac:dyDescent="0.25">
      <c r="A67" s="384" t="s">
        <v>445</v>
      </c>
      <c r="B67" s="385" t="s">
        <v>91</v>
      </c>
      <c r="C67" s="311"/>
      <c r="D67" s="312" t="s">
        <v>251</v>
      </c>
      <c r="E67" s="312" t="s">
        <v>252</v>
      </c>
      <c r="F67" s="313"/>
      <c r="G67" s="313"/>
      <c r="H67" s="387">
        <v>209646.2</v>
      </c>
      <c r="I67" s="372">
        <f>финансир!M65</f>
        <v>209312.845</v>
      </c>
      <c r="J67" s="316" t="s">
        <v>241</v>
      </c>
      <c r="K67" s="113" t="s">
        <v>398</v>
      </c>
      <c r="L67" s="313"/>
      <c r="M67" s="308"/>
    </row>
    <row r="68" spans="1:13" s="129" customFormat="1" ht="179.25" x14ac:dyDescent="0.25">
      <c r="A68" s="384" t="s">
        <v>446</v>
      </c>
      <c r="B68" s="385" t="s">
        <v>92</v>
      </c>
      <c r="C68" s="839" t="s">
        <v>585</v>
      </c>
      <c r="D68" s="312" t="s">
        <v>251</v>
      </c>
      <c r="E68" s="312" t="s">
        <v>252</v>
      </c>
      <c r="F68" s="313"/>
      <c r="G68" s="313"/>
      <c r="H68" s="387">
        <v>4000</v>
      </c>
      <c r="I68" s="372">
        <f>финансир!M66</f>
        <v>4000</v>
      </c>
      <c r="J68" s="113" t="s">
        <v>307</v>
      </c>
      <c r="K68" s="325" t="s">
        <v>399</v>
      </c>
      <c r="L68" s="410" t="s">
        <v>636</v>
      </c>
      <c r="M68" s="308"/>
    </row>
    <row r="69" spans="1:13" s="129" customFormat="1" ht="89.25" x14ac:dyDescent="0.25">
      <c r="A69" s="384" t="s">
        <v>447</v>
      </c>
      <c r="B69" s="385" t="s">
        <v>448</v>
      </c>
      <c r="C69" s="840"/>
      <c r="D69" s="312" t="s">
        <v>251</v>
      </c>
      <c r="E69" s="312" t="s">
        <v>252</v>
      </c>
      <c r="F69" s="313"/>
      <c r="G69" s="313"/>
      <c r="H69" s="387">
        <v>1539.4</v>
      </c>
      <c r="I69" s="372">
        <f>финансир!M67</f>
        <v>1522.076</v>
      </c>
      <c r="J69" s="316" t="s">
        <v>308</v>
      </c>
      <c r="K69" s="410" t="s">
        <v>637</v>
      </c>
      <c r="L69" s="411" t="s">
        <v>309</v>
      </c>
      <c r="M69" s="308"/>
    </row>
    <row r="70" spans="1:13" s="129" customFormat="1" ht="178.5" x14ac:dyDescent="0.25">
      <c r="A70" s="384" t="s">
        <v>449</v>
      </c>
      <c r="B70" s="385" t="s">
        <v>93</v>
      </c>
      <c r="C70" s="840"/>
      <c r="D70" s="312" t="s">
        <v>251</v>
      </c>
      <c r="E70" s="312" t="s">
        <v>252</v>
      </c>
      <c r="F70" s="313"/>
      <c r="G70" s="313"/>
      <c r="H70" s="387">
        <v>2288</v>
      </c>
      <c r="I70" s="372">
        <f>финансир!M68</f>
        <v>2103.7190000000001</v>
      </c>
      <c r="J70" s="316" t="s">
        <v>310</v>
      </c>
      <c r="K70" s="32" t="s">
        <v>639</v>
      </c>
      <c r="L70" s="747" t="s">
        <v>638</v>
      </c>
      <c r="M70" s="308"/>
    </row>
    <row r="71" spans="1:13" s="129" customFormat="1" ht="140.25" x14ac:dyDescent="0.25">
      <c r="A71" s="384" t="s">
        <v>450</v>
      </c>
      <c r="B71" s="385" t="s">
        <v>451</v>
      </c>
      <c r="C71" s="840"/>
      <c r="D71" s="312" t="s">
        <v>251</v>
      </c>
      <c r="E71" s="312" t="s">
        <v>252</v>
      </c>
      <c r="F71" s="313"/>
      <c r="G71" s="313"/>
      <c r="H71" s="387">
        <v>13509</v>
      </c>
      <c r="I71" s="372">
        <f>финансир!M69</f>
        <v>13427.197</v>
      </c>
      <c r="J71" s="316" t="s">
        <v>0</v>
      </c>
      <c r="K71" s="221" t="s">
        <v>400</v>
      </c>
      <c r="L71" s="413"/>
      <c r="M71" s="308"/>
    </row>
    <row r="72" spans="1:13" s="129" customFormat="1" ht="76.5" x14ac:dyDescent="0.25">
      <c r="A72" s="384" t="s">
        <v>452</v>
      </c>
      <c r="B72" s="385" t="s">
        <v>94</v>
      </c>
      <c r="C72" s="840"/>
      <c r="D72" s="312" t="s">
        <v>251</v>
      </c>
      <c r="E72" s="312" t="s">
        <v>252</v>
      </c>
      <c r="F72" s="313"/>
      <c r="G72" s="313"/>
      <c r="H72" s="387">
        <v>572845.1</v>
      </c>
      <c r="I72" s="372">
        <f>финансир!M70</f>
        <v>572222.51500000001</v>
      </c>
      <c r="J72" s="316" t="s">
        <v>1</v>
      </c>
      <c r="K72" s="410" t="s">
        <v>401</v>
      </c>
      <c r="L72" s="313"/>
      <c r="M72" s="308"/>
    </row>
    <row r="73" spans="1:13" s="129" customFormat="1" ht="102" x14ac:dyDescent="0.25">
      <c r="A73" s="384" t="s">
        <v>453</v>
      </c>
      <c r="B73" s="385" t="s">
        <v>95</v>
      </c>
      <c r="C73" s="840"/>
      <c r="D73" s="312" t="s">
        <v>251</v>
      </c>
      <c r="E73" s="312" t="s">
        <v>252</v>
      </c>
      <c r="F73" s="313"/>
      <c r="G73" s="313"/>
      <c r="H73" s="387">
        <v>18671.099999999999</v>
      </c>
      <c r="I73" s="372">
        <f>финансир!M71</f>
        <v>18671.04</v>
      </c>
      <c r="J73" s="316" t="s">
        <v>2</v>
      </c>
      <c r="K73" s="394" t="s">
        <v>402</v>
      </c>
      <c r="L73" s="313"/>
      <c r="M73" s="308"/>
    </row>
    <row r="74" spans="1:13" s="129" customFormat="1" ht="153" x14ac:dyDescent="0.25">
      <c r="A74" s="384" t="s">
        <v>454</v>
      </c>
      <c r="B74" s="385" t="s">
        <v>455</v>
      </c>
      <c r="C74" s="840"/>
      <c r="D74" s="312" t="s">
        <v>251</v>
      </c>
      <c r="E74" s="312" t="s">
        <v>252</v>
      </c>
      <c r="F74" s="317"/>
      <c r="G74" s="317"/>
      <c r="H74" s="387">
        <v>0</v>
      </c>
      <c r="I74" s="372">
        <f>финансир!M72</f>
        <v>0</v>
      </c>
      <c r="J74" s="316" t="s">
        <v>3</v>
      </c>
      <c r="K74" s="409" t="s">
        <v>4</v>
      </c>
      <c r="L74" s="411"/>
      <c r="M74" s="308"/>
    </row>
    <row r="75" spans="1:13" s="129" customFormat="1" ht="102" x14ac:dyDescent="0.25">
      <c r="A75" s="384" t="s">
        <v>456</v>
      </c>
      <c r="B75" s="385" t="s">
        <v>457</v>
      </c>
      <c r="C75" s="841"/>
      <c r="D75" s="312" t="s">
        <v>253</v>
      </c>
      <c r="E75" s="312" t="s">
        <v>254</v>
      </c>
      <c r="F75" s="313"/>
      <c r="G75" s="313"/>
      <c r="H75" s="387">
        <v>333.7</v>
      </c>
      <c r="I75" s="372">
        <f>финансир!M73</f>
        <v>333.65</v>
      </c>
      <c r="J75" s="414" t="s">
        <v>271</v>
      </c>
      <c r="K75" s="325" t="s">
        <v>640</v>
      </c>
      <c r="L75" s="411"/>
      <c r="M75" s="308"/>
    </row>
    <row r="76" spans="1:13" s="129" customFormat="1" ht="25.5" x14ac:dyDescent="0.25">
      <c r="A76" s="415" t="s">
        <v>458</v>
      </c>
      <c r="B76" s="416" t="s">
        <v>53</v>
      </c>
      <c r="C76" s="311"/>
      <c r="D76" s="357"/>
      <c r="E76" s="357"/>
      <c r="F76" s="357"/>
      <c r="G76" s="357"/>
      <c r="H76" s="417">
        <f>H77+H78+H79+H80+H81+H82+H83+H84+H85+H86+H87+H88+H89</f>
        <v>1557500.3000000003</v>
      </c>
      <c r="I76" s="417">
        <f>I77+I78+I79+I80+I81+I82+I83+I84+I85+I86+I87+I88+I89</f>
        <v>1538938.091</v>
      </c>
      <c r="J76" s="342"/>
      <c r="K76" s="407"/>
      <c r="L76" s="357"/>
      <c r="M76" s="308"/>
    </row>
    <row r="77" spans="1:13" s="129" customFormat="1" ht="51" x14ac:dyDescent="0.25">
      <c r="A77" s="384" t="s">
        <v>459</v>
      </c>
      <c r="B77" s="385" t="s">
        <v>96</v>
      </c>
      <c r="C77" s="824"/>
      <c r="D77" s="312" t="s">
        <v>251</v>
      </c>
      <c r="E77" s="312" t="s">
        <v>252</v>
      </c>
      <c r="F77" s="313"/>
      <c r="G77" s="313"/>
      <c r="H77" s="387">
        <v>214735</v>
      </c>
      <c r="I77" s="372">
        <f>финансир!M75</f>
        <v>214724.883</v>
      </c>
      <c r="J77" s="316" t="s">
        <v>242</v>
      </c>
      <c r="K77" s="113" t="s">
        <v>403</v>
      </c>
      <c r="L77" s="313"/>
      <c r="M77" s="308"/>
    </row>
    <row r="78" spans="1:13" s="129" customFormat="1" ht="102" x14ac:dyDescent="0.25">
      <c r="A78" s="384" t="s">
        <v>460</v>
      </c>
      <c r="B78" s="385" t="s">
        <v>97</v>
      </c>
      <c r="C78" s="861"/>
      <c r="D78" s="312" t="s">
        <v>251</v>
      </c>
      <c r="E78" s="312" t="s">
        <v>252</v>
      </c>
      <c r="F78" s="313"/>
      <c r="G78" s="313"/>
      <c r="H78" s="430">
        <v>691.7</v>
      </c>
      <c r="I78" s="372">
        <f>финансир!M76</f>
        <v>674.05499999999995</v>
      </c>
      <c r="J78" s="316" t="s">
        <v>243</v>
      </c>
      <c r="K78" s="221" t="s">
        <v>404</v>
      </c>
      <c r="L78" s="313"/>
      <c r="M78" s="308"/>
    </row>
    <row r="79" spans="1:13" s="554" customFormat="1" ht="76.5" x14ac:dyDescent="0.25">
      <c r="A79" s="558" t="s">
        <v>461</v>
      </c>
      <c r="B79" s="559" t="s">
        <v>98</v>
      </c>
      <c r="C79" s="861"/>
      <c r="D79" s="549" t="s">
        <v>251</v>
      </c>
      <c r="E79" s="549" t="s">
        <v>252</v>
      </c>
      <c r="F79" s="552"/>
      <c r="G79" s="552"/>
      <c r="H79" s="560">
        <v>38724.6</v>
      </c>
      <c r="I79" s="550">
        <f>финансир!M77</f>
        <v>38724.372000000003</v>
      </c>
      <c r="J79" s="564" t="s">
        <v>272</v>
      </c>
      <c r="K79" s="571" t="s">
        <v>625</v>
      </c>
      <c r="L79" s="552"/>
      <c r="M79" s="553"/>
    </row>
    <row r="80" spans="1:13" s="554" customFormat="1" ht="89.25" x14ac:dyDescent="0.25">
      <c r="A80" s="558" t="s">
        <v>462</v>
      </c>
      <c r="B80" s="559" t="s">
        <v>99</v>
      </c>
      <c r="C80" s="861"/>
      <c r="D80" s="549" t="s">
        <v>252</v>
      </c>
      <c r="E80" s="549" t="s">
        <v>252</v>
      </c>
      <c r="F80" s="552"/>
      <c r="G80" s="552"/>
      <c r="H80" s="560">
        <v>253.8</v>
      </c>
      <c r="I80" s="550">
        <f>финансир!M78</f>
        <v>253.75</v>
      </c>
      <c r="J80" s="569" t="s">
        <v>273</v>
      </c>
      <c r="K80" s="555" t="s">
        <v>615</v>
      </c>
      <c r="L80" s="552"/>
      <c r="M80" s="553"/>
    </row>
    <row r="81" spans="1:13" s="129" customFormat="1" ht="195.75" customHeight="1" x14ac:dyDescent="0.25">
      <c r="A81" s="384" t="s">
        <v>463</v>
      </c>
      <c r="B81" s="385" t="s">
        <v>464</v>
      </c>
      <c r="C81" s="861"/>
      <c r="D81" s="312" t="s">
        <v>251</v>
      </c>
      <c r="E81" s="312" t="s">
        <v>252</v>
      </c>
      <c r="F81" s="313"/>
      <c r="G81" s="313"/>
      <c r="H81" s="387">
        <f>219722+275230.6</f>
        <v>494952.6</v>
      </c>
      <c r="I81" s="372">
        <f>финансир!M79+финансир!L79</f>
        <v>478201.06599999999</v>
      </c>
      <c r="J81" s="316" t="s">
        <v>274</v>
      </c>
      <c r="K81" s="221" t="s">
        <v>420</v>
      </c>
      <c r="L81" s="313"/>
      <c r="M81" s="308"/>
    </row>
    <row r="82" spans="1:13" s="554" customFormat="1" ht="63.75" x14ac:dyDescent="0.25">
      <c r="A82" s="558" t="s">
        <v>465</v>
      </c>
      <c r="B82" s="559" t="s">
        <v>466</v>
      </c>
      <c r="C82" s="861"/>
      <c r="D82" s="549" t="s">
        <v>251</v>
      </c>
      <c r="E82" s="549" t="s">
        <v>252</v>
      </c>
      <c r="F82" s="552"/>
      <c r="G82" s="552"/>
      <c r="H82" s="567">
        <v>188.5</v>
      </c>
      <c r="I82" s="550">
        <f>финансир!M80</f>
        <v>180.08699999999999</v>
      </c>
      <c r="J82" s="564" t="s">
        <v>244</v>
      </c>
      <c r="K82" s="568" t="s">
        <v>614</v>
      </c>
      <c r="L82" s="552"/>
      <c r="M82" s="553"/>
    </row>
    <row r="83" spans="1:13" s="554" customFormat="1" ht="165.75" x14ac:dyDescent="0.25">
      <c r="A83" s="558" t="s">
        <v>467</v>
      </c>
      <c r="B83" s="559" t="s">
        <v>100</v>
      </c>
      <c r="C83" s="861"/>
      <c r="D83" s="549" t="s">
        <v>251</v>
      </c>
      <c r="E83" s="549" t="s">
        <v>252</v>
      </c>
      <c r="F83" s="552"/>
      <c r="G83" s="552"/>
      <c r="H83" s="567">
        <v>334261.8</v>
      </c>
      <c r="I83" s="550">
        <f>финансир!M81</f>
        <v>333862.55</v>
      </c>
      <c r="J83" s="564" t="s">
        <v>245</v>
      </c>
      <c r="K83" s="571" t="s">
        <v>192</v>
      </c>
      <c r="L83" s="552"/>
      <c r="M83" s="553"/>
    </row>
    <row r="84" spans="1:13" s="129" customFormat="1" ht="51" x14ac:dyDescent="0.25">
      <c r="A84" s="384" t="s">
        <v>468</v>
      </c>
      <c r="B84" s="385" t="s">
        <v>101</v>
      </c>
      <c r="C84" s="861"/>
      <c r="D84" s="312" t="s">
        <v>251</v>
      </c>
      <c r="E84" s="312" t="s">
        <v>252</v>
      </c>
      <c r="F84" s="313"/>
      <c r="G84" s="313"/>
      <c r="H84" s="430">
        <v>2143.5</v>
      </c>
      <c r="I84" s="372">
        <f>финансир!M82</f>
        <v>2107.4670000000001</v>
      </c>
      <c r="J84" s="316" t="s">
        <v>275</v>
      </c>
      <c r="K84" s="221" t="s">
        <v>405</v>
      </c>
      <c r="L84" s="313"/>
      <c r="M84" s="308"/>
    </row>
    <row r="85" spans="1:13" s="129" customFormat="1" ht="63.75" x14ac:dyDescent="0.25">
      <c r="A85" s="384" t="s">
        <v>469</v>
      </c>
      <c r="B85" s="385" t="s">
        <v>102</v>
      </c>
      <c r="C85" s="861"/>
      <c r="D85" s="312" t="s">
        <v>251</v>
      </c>
      <c r="E85" s="312" t="s">
        <v>252</v>
      </c>
      <c r="F85" s="313"/>
      <c r="G85" s="313"/>
      <c r="H85" s="387">
        <v>7236.5</v>
      </c>
      <c r="I85" s="372">
        <f>финансир!L83</f>
        <v>6272.7610000000004</v>
      </c>
      <c r="J85" s="316" t="s">
        <v>276</v>
      </c>
      <c r="K85" s="221" t="s">
        <v>406</v>
      </c>
      <c r="L85" s="313"/>
      <c r="M85" s="308"/>
    </row>
    <row r="86" spans="1:13" s="129" customFormat="1" ht="89.25" x14ac:dyDescent="0.25">
      <c r="A86" s="384" t="s">
        <v>470</v>
      </c>
      <c r="B86" s="385" t="s">
        <v>103</v>
      </c>
      <c r="C86" s="861"/>
      <c r="D86" s="312" t="s">
        <v>251</v>
      </c>
      <c r="E86" s="312" t="s">
        <v>252</v>
      </c>
      <c r="F86" s="313"/>
      <c r="G86" s="313"/>
      <c r="H86" s="387">
        <v>420552.3</v>
      </c>
      <c r="I86" s="372">
        <f>финансир!L84</f>
        <v>420466.77</v>
      </c>
      <c r="J86" s="316" t="s">
        <v>246</v>
      </c>
      <c r="K86" s="418" t="s">
        <v>416</v>
      </c>
      <c r="L86" s="313"/>
      <c r="M86" s="308"/>
    </row>
    <row r="87" spans="1:13" s="129" customFormat="1" ht="63.75" x14ac:dyDescent="0.25">
      <c r="A87" s="384" t="s">
        <v>471</v>
      </c>
      <c r="B87" s="385" t="s">
        <v>104</v>
      </c>
      <c r="C87" s="861"/>
      <c r="D87" s="312" t="s">
        <v>251</v>
      </c>
      <c r="E87" s="312" t="s">
        <v>252</v>
      </c>
      <c r="F87" s="313"/>
      <c r="G87" s="313"/>
      <c r="H87" s="387">
        <v>5.0999999999999996</v>
      </c>
      <c r="I87" s="372">
        <f>финансир!L85</f>
        <v>1.012</v>
      </c>
      <c r="J87" s="316" t="s">
        <v>247</v>
      </c>
      <c r="K87" s="419" t="s">
        <v>417</v>
      </c>
      <c r="L87" s="313"/>
      <c r="M87" s="308"/>
    </row>
    <row r="88" spans="1:13" s="129" customFormat="1" ht="76.5" x14ac:dyDescent="0.25">
      <c r="A88" s="384" t="s">
        <v>472</v>
      </c>
      <c r="B88" s="385" t="s">
        <v>105</v>
      </c>
      <c r="C88" s="861"/>
      <c r="D88" s="312" t="s">
        <v>251</v>
      </c>
      <c r="E88" s="312" t="s">
        <v>252</v>
      </c>
      <c r="F88" s="313"/>
      <c r="G88" s="313"/>
      <c r="H88" s="387">
        <v>1.1000000000000001</v>
      </c>
      <c r="I88" s="372">
        <f>финансир!L86</f>
        <v>0</v>
      </c>
      <c r="J88" s="316" t="s">
        <v>248</v>
      </c>
      <c r="K88" s="419" t="s">
        <v>418</v>
      </c>
      <c r="L88" s="313"/>
      <c r="M88" s="308"/>
    </row>
    <row r="89" spans="1:13" s="129" customFormat="1" ht="63.75" x14ac:dyDescent="0.25">
      <c r="A89" s="384" t="s">
        <v>473</v>
      </c>
      <c r="B89" s="385" t="s">
        <v>106</v>
      </c>
      <c r="C89" s="861"/>
      <c r="D89" s="312" t="s">
        <v>251</v>
      </c>
      <c r="E89" s="312" t="s">
        <v>252</v>
      </c>
      <c r="F89" s="313"/>
      <c r="G89" s="313"/>
      <c r="H89" s="387">
        <v>43753.8</v>
      </c>
      <c r="I89" s="372">
        <f>финансир!L87</f>
        <v>43469.317999999999</v>
      </c>
      <c r="J89" s="316" t="s">
        <v>249</v>
      </c>
      <c r="K89" s="419" t="s">
        <v>419</v>
      </c>
      <c r="L89" s="313"/>
      <c r="M89" s="308"/>
    </row>
    <row r="90" spans="1:13" s="129" customFormat="1" ht="51" x14ac:dyDescent="0.25">
      <c r="A90" s="384" t="s">
        <v>474</v>
      </c>
      <c r="B90" s="385" t="s">
        <v>475</v>
      </c>
      <c r="C90" s="861"/>
      <c r="D90" s="312" t="s">
        <v>251</v>
      </c>
      <c r="E90" s="312" t="s">
        <v>252</v>
      </c>
      <c r="F90" s="313"/>
      <c r="G90" s="313"/>
      <c r="H90" s="387">
        <v>987.3</v>
      </c>
      <c r="I90" s="372">
        <f>финансир!M88</f>
        <v>827.779</v>
      </c>
      <c r="J90" s="342"/>
      <c r="K90" s="221" t="s">
        <v>407</v>
      </c>
      <c r="L90" s="313"/>
      <c r="M90" s="308"/>
    </row>
    <row r="91" spans="1:13" s="492" customFormat="1" ht="372" x14ac:dyDescent="0.25">
      <c r="A91" s="384" t="s">
        <v>476</v>
      </c>
      <c r="B91" s="385" t="s">
        <v>107</v>
      </c>
      <c r="C91" s="861"/>
      <c r="D91" s="318" t="s">
        <v>251</v>
      </c>
      <c r="E91" s="318" t="s">
        <v>252</v>
      </c>
      <c r="F91" s="386"/>
      <c r="G91" s="386"/>
      <c r="H91" s="387">
        <v>7729.2</v>
      </c>
      <c r="I91" s="372">
        <f>финансир!L89</f>
        <v>7717.4380000000001</v>
      </c>
      <c r="J91" s="316" t="s">
        <v>5</v>
      </c>
      <c r="K91" s="748" t="s">
        <v>641</v>
      </c>
      <c r="L91" s="750" t="s">
        <v>642</v>
      </c>
      <c r="M91" s="491"/>
    </row>
    <row r="92" spans="1:13" s="389" customFormat="1" ht="63.75" x14ac:dyDescent="0.25">
      <c r="A92" s="384" t="s">
        <v>477</v>
      </c>
      <c r="B92" s="385" t="s">
        <v>108</v>
      </c>
      <c r="C92" s="861"/>
      <c r="D92" s="318" t="s">
        <v>251</v>
      </c>
      <c r="E92" s="318" t="s">
        <v>252</v>
      </c>
      <c r="F92" s="386"/>
      <c r="G92" s="386"/>
      <c r="H92" s="387">
        <v>10</v>
      </c>
      <c r="I92" s="372">
        <f>финансир!L90</f>
        <v>0</v>
      </c>
      <c r="J92" s="316" t="s">
        <v>250</v>
      </c>
      <c r="K92" s="373" t="s">
        <v>412</v>
      </c>
      <c r="L92" s="386"/>
      <c r="M92" s="388"/>
    </row>
    <row r="93" spans="1:13" s="492" customFormat="1" ht="165.75" x14ac:dyDescent="0.25">
      <c r="A93" s="384" t="s">
        <v>478</v>
      </c>
      <c r="B93" s="385" t="s">
        <v>109</v>
      </c>
      <c r="C93" s="825"/>
      <c r="D93" s="318" t="s">
        <v>251</v>
      </c>
      <c r="E93" s="318" t="s">
        <v>252</v>
      </c>
      <c r="F93" s="386"/>
      <c r="G93" s="386"/>
      <c r="H93" s="430">
        <v>493767.6</v>
      </c>
      <c r="I93" s="372">
        <f>финансир!M91</f>
        <v>492913.49599999998</v>
      </c>
      <c r="J93" s="316" t="s">
        <v>255</v>
      </c>
      <c r="K93" s="568" t="s">
        <v>619</v>
      </c>
      <c r="L93" s="749"/>
      <c r="M93" s="491"/>
    </row>
    <row r="94" spans="1:13" s="554" customFormat="1" ht="188.25" customHeight="1" x14ac:dyDescent="0.25">
      <c r="A94" s="558" t="s">
        <v>479</v>
      </c>
      <c r="B94" s="559" t="s">
        <v>480</v>
      </c>
      <c r="C94" s="549" t="s">
        <v>599</v>
      </c>
      <c r="D94" s="549" t="s">
        <v>251</v>
      </c>
      <c r="E94" s="549" t="s">
        <v>252</v>
      </c>
      <c r="F94" s="552"/>
      <c r="G94" s="552"/>
      <c r="H94" s="560">
        <v>27285.1</v>
      </c>
      <c r="I94" s="550">
        <f>финансир!M92</f>
        <v>27263.4</v>
      </c>
      <c r="J94" s="572" t="s">
        <v>10</v>
      </c>
      <c r="K94" s="573" t="s">
        <v>626</v>
      </c>
      <c r="L94" s="556"/>
      <c r="M94" s="553"/>
    </row>
    <row r="95" spans="1:13" ht="15" customHeight="1" x14ac:dyDescent="0.25">
      <c r="A95" s="853" t="s">
        <v>602</v>
      </c>
      <c r="B95" s="854"/>
      <c r="C95" s="36"/>
      <c r="D95" s="37"/>
      <c r="E95" s="38"/>
      <c r="F95" s="39"/>
      <c r="G95" s="34"/>
      <c r="H95" s="35"/>
      <c r="I95" s="34"/>
      <c r="J95" s="55"/>
      <c r="K95" s="34"/>
      <c r="L95" s="34"/>
      <c r="M95" s="58"/>
    </row>
    <row r="96" spans="1:13" ht="102" x14ac:dyDescent="0.25">
      <c r="A96" s="22"/>
      <c r="B96" s="21" t="s">
        <v>163</v>
      </c>
      <c r="C96" s="36"/>
      <c r="D96" s="37"/>
      <c r="E96" s="40"/>
      <c r="F96" s="41"/>
      <c r="G96" s="42"/>
      <c r="H96" s="56" t="s">
        <v>566</v>
      </c>
      <c r="I96" s="56" t="s">
        <v>566</v>
      </c>
      <c r="J96" s="751">
        <v>0.82</v>
      </c>
      <c r="K96" s="754">
        <v>0.83599999999999997</v>
      </c>
      <c r="L96" s="752" t="s">
        <v>643</v>
      </c>
      <c r="M96" s="58"/>
    </row>
    <row r="97" spans="1:13" ht="63.75" x14ac:dyDescent="0.25">
      <c r="A97" s="22"/>
      <c r="B97" s="21" t="s">
        <v>12</v>
      </c>
      <c r="C97" s="43"/>
      <c r="D97" s="37"/>
      <c r="E97" s="40"/>
      <c r="F97" s="41"/>
      <c r="G97" s="42"/>
      <c r="H97" s="56"/>
      <c r="I97" s="56"/>
      <c r="J97" s="753">
        <v>71.5</v>
      </c>
      <c r="K97" s="753">
        <v>71.5</v>
      </c>
      <c r="L97" s="752" t="s">
        <v>654</v>
      </c>
      <c r="M97" s="58"/>
    </row>
    <row r="98" spans="1:13" ht="18.75" x14ac:dyDescent="0.3">
      <c r="A98" s="47" t="s">
        <v>564</v>
      </c>
      <c r="B98" s="48" t="s">
        <v>54</v>
      </c>
      <c r="C98" s="842" t="s">
        <v>586</v>
      </c>
      <c r="D98" s="49"/>
      <c r="E98" s="49"/>
      <c r="F98" s="49"/>
      <c r="G98" s="493"/>
      <c r="H98" s="53">
        <f>H99+H113+H117+H124+H126</f>
        <v>62705.36</v>
      </c>
      <c r="I98" s="53">
        <f>I99+I113+I117+I124+I126</f>
        <v>57035.172180000001</v>
      </c>
      <c r="J98" s="50"/>
      <c r="K98" s="46"/>
      <c r="L98" s="51"/>
      <c r="M98" s="1"/>
    </row>
    <row r="99" spans="1:13" ht="38.25" x14ac:dyDescent="0.25">
      <c r="A99" s="8" t="s">
        <v>486</v>
      </c>
      <c r="B99" s="9" t="s">
        <v>142</v>
      </c>
      <c r="C99" s="843"/>
      <c r="D99" s="60" t="s">
        <v>253</v>
      </c>
      <c r="E99" s="60" t="s">
        <v>252</v>
      </c>
      <c r="F99" s="60"/>
      <c r="G99" s="60"/>
      <c r="H99" s="23">
        <f>H100</f>
        <v>32332.959999999999</v>
      </c>
      <c r="I99" s="23">
        <f>I100</f>
        <v>27301.727180000002</v>
      </c>
      <c r="J99" s="33"/>
      <c r="K99" s="33"/>
      <c r="L99" s="25"/>
      <c r="M99" s="2"/>
    </row>
    <row r="100" spans="1:13" ht="140.25" x14ac:dyDescent="0.25">
      <c r="A100" s="8" t="s">
        <v>487</v>
      </c>
      <c r="B100" s="9" t="s">
        <v>143</v>
      </c>
      <c r="C100" s="843"/>
      <c r="D100" s="60" t="s">
        <v>253</v>
      </c>
      <c r="E100" s="60" t="s">
        <v>252</v>
      </c>
      <c r="F100" s="25"/>
      <c r="G100" s="25"/>
      <c r="H100" s="23">
        <f>H106++H108+H110+H107+H109</f>
        <v>32332.959999999999</v>
      </c>
      <c r="I100" s="23">
        <f>I106++I108+I110+I107+I109</f>
        <v>27301.727180000002</v>
      </c>
      <c r="J100" s="33"/>
      <c r="K100" s="33"/>
      <c r="L100" s="25"/>
      <c r="M100" s="2"/>
    </row>
    <row r="101" spans="1:13" ht="51" x14ac:dyDescent="0.25">
      <c r="A101" s="8" t="s">
        <v>488</v>
      </c>
      <c r="B101" s="9" t="s">
        <v>144</v>
      </c>
      <c r="C101" s="843"/>
      <c r="D101" s="60"/>
      <c r="E101" s="60"/>
      <c r="F101" s="60"/>
      <c r="G101" s="60"/>
      <c r="H101" s="23">
        <v>0</v>
      </c>
      <c r="I101" s="18">
        <f>финансир!L97+финансир!M97</f>
        <v>0</v>
      </c>
      <c r="J101" s="33"/>
      <c r="K101" s="32"/>
      <c r="L101" s="25"/>
      <c r="M101" s="2"/>
    </row>
    <row r="102" spans="1:13" ht="38.25" x14ac:dyDescent="0.25">
      <c r="A102" s="8" t="s">
        <v>489</v>
      </c>
      <c r="B102" s="9" t="s">
        <v>145</v>
      </c>
      <c r="C102" s="843"/>
      <c r="D102" s="60"/>
      <c r="E102" s="60"/>
      <c r="F102" s="60"/>
      <c r="G102" s="60"/>
      <c r="H102" s="23">
        <v>0</v>
      </c>
      <c r="I102" s="18">
        <f>финансир!L98+финансир!M98</f>
        <v>0</v>
      </c>
      <c r="J102" s="29"/>
      <c r="K102" s="32"/>
      <c r="L102" s="25"/>
      <c r="M102" s="2"/>
    </row>
    <row r="103" spans="1:13" ht="51" x14ac:dyDescent="0.25">
      <c r="A103" s="8" t="s">
        <v>490</v>
      </c>
      <c r="B103" s="9" t="s">
        <v>146</v>
      </c>
      <c r="C103" s="843"/>
      <c r="D103" s="60"/>
      <c r="E103" s="60"/>
      <c r="F103" s="60"/>
      <c r="G103" s="60"/>
      <c r="H103" s="23">
        <v>0</v>
      </c>
      <c r="I103" s="18">
        <f>финансир!L99+финансир!M99</f>
        <v>0</v>
      </c>
      <c r="J103" s="29"/>
      <c r="K103" s="32"/>
      <c r="L103" s="25"/>
      <c r="M103" s="2"/>
    </row>
    <row r="104" spans="1:13" ht="63.75" x14ac:dyDescent="0.25">
      <c r="A104" s="8" t="s">
        <v>491</v>
      </c>
      <c r="B104" s="9" t="s">
        <v>147</v>
      </c>
      <c r="C104" s="843"/>
      <c r="D104" s="60"/>
      <c r="E104" s="60"/>
      <c r="F104" s="60"/>
      <c r="G104" s="60"/>
      <c r="H104" s="23">
        <v>0</v>
      </c>
      <c r="I104" s="18">
        <f>финансир!L100+финансир!M100</f>
        <v>0</v>
      </c>
      <c r="J104" s="21"/>
      <c r="K104" s="32"/>
      <c r="L104" s="25"/>
      <c r="M104" s="2"/>
    </row>
    <row r="105" spans="1:13" s="129" customFormat="1" ht="51" x14ac:dyDescent="0.25">
      <c r="A105" s="194" t="s">
        <v>492</v>
      </c>
      <c r="B105" s="193" t="s">
        <v>482</v>
      </c>
      <c r="C105" s="843"/>
      <c r="D105" s="312"/>
      <c r="E105" s="312"/>
      <c r="F105" s="312"/>
      <c r="G105" s="312"/>
      <c r="H105" s="370">
        <v>0</v>
      </c>
      <c r="I105" s="315">
        <f>финансир!L101+финансир!M101</f>
        <v>0</v>
      </c>
      <c r="J105" s="221"/>
      <c r="K105" s="221"/>
      <c r="L105" s="313"/>
      <c r="M105" s="140"/>
    </row>
    <row r="106" spans="1:13" s="129" customFormat="1" ht="64.5" customHeight="1" x14ac:dyDescent="0.25">
      <c r="A106" s="847" t="s">
        <v>493</v>
      </c>
      <c r="B106" s="849" t="s">
        <v>148</v>
      </c>
      <c r="C106" s="843"/>
      <c r="D106" s="312" t="s">
        <v>253</v>
      </c>
      <c r="E106" s="312" t="s">
        <v>252</v>
      </c>
      <c r="F106" s="313"/>
      <c r="G106" s="313"/>
      <c r="H106" s="370">
        <f>финансир!H102+финансир!I102</f>
        <v>12933.18</v>
      </c>
      <c r="I106" s="315">
        <f>финансир!L102+финансир!M102</f>
        <v>11117.5864</v>
      </c>
      <c r="J106" s="828" t="s">
        <v>320</v>
      </c>
      <c r="K106" s="830" t="s">
        <v>323</v>
      </c>
      <c r="L106" s="824"/>
      <c r="M106" s="140"/>
    </row>
    <row r="107" spans="1:13" s="129" customFormat="1" ht="26.25" hidden="1" customHeight="1" x14ac:dyDescent="0.25">
      <c r="A107" s="848"/>
      <c r="B107" s="850"/>
      <c r="C107" s="843"/>
      <c r="D107" s="312" t="s">
        <v>253</v>
      </c>
      <c r="E107" s="312" t="s">
        <v>252</v>
      </c>
      <c r="F107" s="313"/>
      <c r="G107" s="313"/>
      <c r="H107" s="370"/>
      <c r="I107" s="315"/>
      <c r="J107" s="829"/>
      <c r="K107" s="831"/>
      <c r="L107" s="825"/>
      <c r="M107" s="140"/>
    </row>
    <row r="108" spans="1:13" s="129" customFormat="1" ht="63.75" customHeight="1" x14ac:dyDescent="0.25">
      <c r="A108" s="851" t="s">
        <v>494</v>
      </c>
      <c r="B108" s="849" t="s">
        <v>149</v>
      </c>
      <c r="C108" s="843"/>
      <c r="D108" s="312" t="s">
        <v>253</v>
      </c>
      <c r="E108" s="312" t="s">
        <v>252</v>
      </c>
      <c r="F108" s="313"/>
      <c r="G108" s="313"/>
      <c r="H108" s="370">
        <f>финансир!H103+финансир!I103</f>
        <v>12933.18</v>
      </c>
      <c r="I108" s="315">
        <f>финансир!L103+финансир!M103</f>
        <v>10159.70492</v>
      </c>
      <c r="J108" s="832" t="s">
        <v>321</v>
      </c>
      <c r="K108" s="830" t="s">
        <v>324</v>
      </c>
      <c r="L108" s="824"/>
      <c r="M108" s="140"/>
    </row>
    <row r="109" spans="1:13" s="129" customFormat="1" hidden="1" x14ac:dyDescent="0.25">
      <c r="A109" s="852"/>
      <c r="B109" s="850"/>
      <c r="C109" s="843"/>
      <c r="D109" s="312" t="s">
        <v>253</v>
      </c>
      <c r="E109" s="312" t="s">
        <v>252</v>
      </c>
      <c r="F109" s="313"/>
      <c r="G109" s="313"/>
      <c r="H109" s="370"/>
      <c r="I109" s="315"/>
      <c r="J109" s="833"/>
      <c r="K109" s="831"/>
      <c r="L109" s="825"/>
      <c r="M109" s="140"/>
    </row>
    <row r="110" spans="1:13" s="129" customFormat="1" ht="70.5" customHeight="1" x14ac:dyDescent="0.25">
      <c r="A110" s="851" t="s">
        <v>495</v>
      </c>
      <c r="B110" s="849" t="s">
        <v>150</v>
      </c>
      <c r="C110" s="843"/>
      <c r="D110" s="312" t="s">
        <v>253</v>
      </c>
      <c r="E110" s="312" t="s">
        <v>252</v>
      </c>
      <c r="F110" s="313"/>
      <c r="G110" s="313"/>
      <c r="H110" s="370">
        <f>финансир!H104+финансир!I104</f>
        <v>6466.6</v>
      </c>
      <c r="I110" s="315">
        <f>финансир!L104+финансир!M104</f>
        <v>6024.4358599999996</v>
      </c>
      <c r="J110" s="828" t="s">
        <v>322</v>
      </c>
      <c r="K110" s="830" t="s">
        <v>325</v>
      </c>
      <c r="L110" s="824"/>
      <c r="M110" s="140"/>
    </row>
    <row r="111" spans="1:13" s="129" customFormat="1" ht="48.75" hidden="1" customHeight="1" x14ac:dyDescent="0.25">
      <c r="A111" s="852"/>
      <c r="B111" s="850"/>
      <c r="C111" s="843"/>
      <c r="D111" s="312" t="s">
        <v>253</v>
      </c>
      <c r="E111" s="312" t="s">
        <v>252</v>
      </c>
      <c r="F111" s="313"/>
      <c r="G111" s="313"/>
      <c r="H111" s="370"/>
      <c r="I111" s="315"/>
      <c r="J111" s="829"/>
      <c r="K111" s="831"/>
      <c r="L111" s="825"/>
      <c r="M111" s="140"/>
    </row>
    <row r="112" spans="1:13" ht="51" x14ac:dyDescent="0.25">
      <c r="A112" s="8" t="s">
        <v>496</v>
      </c>
      <c r="B112" s="9" t="s">
        <v>151</v>
      </c>
      <c r="C112" s="843"/>
      <c r="D112" s="25"/>
      <c r="E112" s="25"/>
      <c r="F112" s="25"/>
      <c r="G112" s="25"/>
      <c r="H112" s="23">
        <v>0</v>
      </c>
      <c r="I112" s="18">
        <f>финансир!L105+финансир!M105</f>
        <v>0</v>
      </c>
      <c r="J112" s="33"/>
      <c r="K112" s="33"/>
      <c r="L112" s="25"/>
      <c r="M112" s="2"/>
    </row>
    <row r="113" spans="1:13" ht="51" x14ac:dyDescent="0.25">
      <c r="A113" s="8" t="s">
        <v>497</v>
      </c>
      <c r="B113" s="9" t="s">
        <v>152</v>
      </c>
      <c r="C113" s="843"/>
      <c r="D113" s="60"/>
      <c r="E113" s="60"/>
      <c r="F113" s="60"/>
      <c r="G113" s="60"/>
      <c r="H113" s="23">
        <v>0</v>
      </c>
      <c r="I113" s="18">
        <f>финансир!L106+финансир!M106</f>
        <v>0</v>
      </c>
      <c r="J113" s="33"/>
      <c r="K113" s="33"/>
      <c r="L113" s="25"/>
      <c r="M113" s="2"/>
    </row>
    <row r="114" spans="1:13" ht="38.25" x14ac:dyDescent="0.25">
      <c r="A114" s="8" t="s">
        <v>498</v>
      </c>
      <c r="B114" s="9" t="s">
        <v>153</v>
      </c>
      <c r="C114" s="843"/>
      <c r="D114" s="60"/>
      <c r="E114" s="60"/>
      <c r="F114" s="60"/>
      <c r="G114" s="60"/>
      <c r="H114" s="23">
        <v>0</v>
      </c>
      <c r="I114" s="18">
        <f>финансир!L107+финансир!M107</f>
        <v>0</v>
      </c>
      <c r="J114" s="33"/>
      <c r="K114" s="33"/>
      <c r="L114" s="25"/>
      <c r="M114" s="2"/>
    </row>
    <row r="115" spans="1:13" ht="38.25" x14ac:dyDescent="0.25">
      <c r="A115" s="8" t="s">
        <v>499</v>
      </c>
      <c r="B115" s="9" t="s">
        <v>145</v>
      </c>
      <c r="C115" s="843"/>
      <c r="D115" s="60"/>
      <c r="E115" s="60"/>
      <c r="F115" s="60"/>
      <c r="G115" s="60"/>
      <c r="H115" s="23">
        <v>0</v>
      </c>
      <c r="I115" s="18">
        <f>финансир!L108+финансир!M108</f>
        <v>0</v>
      </c>
      <c r="J115" s="21"/>
      <c r="K115" s="32"/>
      <c r="L115" s="25"/>
      <c r="M115" s="2"/>
    </row>
    <row r="116" spans="1:13" s="129" customFormat="1" ht="76.5" x14ac:dyDescent="0.25">
      <c r="A116" s="194" t="s">
        <v>500</v>
      </c>
      <c r="B116" s="193" t="s">
        <v>154</v>
      </c>
      <c r="C116" s="843"/>
      <c r="D116" s="313"/>
      <c r="E116" s="313"/>
      <c r="F116" s="313"/>
      <c r="G116" s="313"/>
      <c r="H116" s="370">
        <v>0</v>
      </c>
      <c r="I116" s="315">
        <f>финансир!L109+финансир!M109</f>
        <v>0</v>
      </c>
      <c r="J116" s="307"/>
      <c r="K116" s="307"/>
      <c r="L116" s="313"/>
      <c r="M116" s="140"/>
    </row>
    <row r="117" spans="1:13" s="129" customFormat="1" ht="38.25" x14ac:dyDescent="0.25">
      <c r="A117" s="194" t="s">
        <v>501</v>
      </c>
      <c r="B117" s="193" t="s">
        <v>155</v>
      </c>
      <c r="C117" s="843"/>
      <c r="D117" s="312" t="s">
        <v>253</v>
      </c>
      <c r="E117" s="312" t="s">
        <v>252</v>
      </c>
      <c r="F117" s="313"/>
      <c r="G117" s="313"/>
      <c r="H117" s="370">
        <f>195+35+20</f>
        <v>250</v>
      </c>
      <c r="I117" s="315">
        <f>финансир!L110+финансир!M110</f>
        <v>250</v>
      </c>
      <c r="J117" s="307"/>
      <c r="K117" s="307"/>
      <c r="L117" s="313"/>
      <c r="M117" s="140"/>
    </row>
    <row r="118" spans="1:13" s="129" customFormat="1" ht="63.75" x14ac:dyDescent="0.25">
      <c r="A118" s="194" t="s">
        <v>502</v>
      </c>
      <c r="B118" s="193" t="s">
        <v>156</v>
      </c>
      <c r="C118" s="843"/>
      <c r="D118" s="312" t="s">
        <v>253</v>
      </c>
      <c r="E118" s="312" t="s">
        <v>253</v>
      </c>
      <c r="F118" s="312"/>
      <c r="G118" s="312"/>
      <c r="H118" s="370">
        <v>50</v>
      </c>
      <c r="I118" s="315">
        <f>финансир!L111+финансир!M111</f>
        <v>50</v>
      </c>
      <c r="J118" s="221" t="s">
        <v>277</v>
      </c>
      <c r="K118" s="381" t="s">
        <v>193</v>
      </c>
      <c r="L118" s="313"/>
      <c r="M118" s="140"/>
    </row>
    <row r="119" spans="1:13" s="129" customFormat="1" ht="102" x14ac:dyDescent="0.25">
      <c r="A119" s="194" t="s">
        <v>503</v>
      </c>
      <c r="B119" s="193" t="s">
        <v>157</v>
      </c>
      <c r="C119" s="843"/>
      <c r="D119" s="312" t="s">
        <v>253</v>
      </c>
      <c r="E119" s="312" t="s">
        <v>252</v>
      </c>
      <c r="F119" s="313"/>
      <c r="G119" s="313"/>
      <c r="H119" s="370">
        <f>145+35+20</f>
        <v>200</v>
      </c>
      <c r="I119" s="315">
        <f>финансир!L112+финансир!M112</f>
        <v>200</v>
      </c>
      <c r="J119" s="307"/>
      <c r="K119" s="307"/>
      <c r="L119" s="313"/>
      <c r="M119" s="140"/>
    </row>
    <row r="120" spans="1:13" s="129" customFormat="1" ht="102" x14ac:dyDescent="0.25">
      <c r="A120" s="194" t="s">
        <v>504</v>
      </c>
      <c r="B120" s="193" t="s">
        <v>158</v>
      </c>
      <c r="C120" s="843"/>
      <c r="D120" s="312" t="s">
        <v>253</v>
      </c>
      <c r="E120" s="312" t="s">
        <v>253</v>
      </c>
      <c r="F120" s="312"/>
      <c r="G120" s="312"/>
      <c r="H120" s="370">
        <v>50</v>
      </c>
      <c r="I120" s="315">
        <f>финансир!L113+финансир!M113</f>
        <v>50</v>
      </c>
      <c r="J120" s="221" t="s">
        <v>278</v>
      </c>
      <c r="K120" s="381" t="s">
        <v>194</v>
      </c>
      <c r="L120" s="313"/>
      <c r="M120" s="140"/>
    </row>
    <row r="121" spans="1:13" s="129" customFormat="1" ht="190.5" customHeight="1" x14ac:dyDescent="0.25">
      <c r="A121" s="194" t="s">
        <v>505</v>
      </c>
      <c r="B121" s="193" t="s">
        <v>159</v>
      </c>
      <c r="C121" s="843"/>
      <c r="D121" s="312" t="s">
        <v>253</v>
      </c>
      <c r="E121" s="312" t="s">
        <v>252</v>
      </c>
      <c r="F121" s="312"/>
      <c r="G121" s="312"/>
      <c r="H121" s="370">
        <f>20+20</f>
        <v>40</v>
      </c>
      <c r="I121" s="315">
        <f>финансир!L114+финансир!M114</f>
        <v>40</v>
      </c>
      <c r="J121" s="221" t="s">
        <v>279</v>
      </c>
      <c r="K121" s="410" t="s">
        <v>660</v>
      </c>
      <c r="L121" s="313"/>
      <c r="M121" s="140"/>
    </row>
    <row r="122" spans="1:13" s="129" customFormat="1" ht="127.5" x14ac:dyDescent="0.25">
      <c r="A122" s="194" t="s">
        <v>506</v>
      </c>
      <c r="B122" s="193" t="s">
        <v>160</v>
      </c>
      <c r="C122" s="843"/>
      <c r="D122" s="312" t="s">
        <v>253</v>
      </c>
      <c r="E122" s="312" t="s">
        <v>254</v>
      </c>
      <c r="F122" s="312"/>
      <c r="G122" s="312"/>
      <c r="H122" s="370">
        <v>50</v>
      </c>
      <c r="I122" s="315">
        <f>финансир!L115+финансир!M115</f>
        <v>50</v>
      </c>
      <c r="J122" s="221" t="s">
        <v>279</v>
      </c>
      <c r="K122" s="759" t="s">
        <v>659</v>
      </c>
      <c r="L122" s="313"/>
      <c r="M122" s="140"/>
    </row>
    <row r="123" spans="1:13" s="129" customFormat="1" ht="51" x14ac:dyDescent="0.25">
      <c r="A123" s="194" t="s">
        <v>507</v>
      </c>
      <c r="B123" s="193" t="s">
        <v>161</v>
      </c>
      <c r="C123" s="843"/>
      <c r="D123" s="312" t="s">
        <v>253</v>
      </c>
      <c r="E123" s="312" t="s">
        <v>253</v>
      </c>
      <c r="F123" s="312"/>
      <c r="G123" s="312"/>
      <c r="H123" s="370">
        <v>60</v>
      </c>
      <c r="I123" s="315">
        <f>финансир!L116+финансир!M116</f>
        <v>60</v>
      </c>
      <c r="J123" s="221" t="s">
        <v>280</v>
      </c>
      <c r="K123" s="382" t="s">
        <v>195</v>
      </c>
      <c r="L123" s="313"/>
      <c r="M123" s="140"/>
    </row>
    <row r="124" spans="1:13" x14ac:dyDescent="0.25">
      <c r="A124" s="8" t="s">
        <v>508</v>
      </c>
      <c r="B124" s="9" t="s">
        <v>32</v>
      </c>
      <c r="C124" s="843"/>
      <c r="D124" s="60" t="s">
        <v>254</v>
      </c>
      <c r="E124" s="60" t="s">
        <v>254</v>
      </c>
      <c r="F124" s="25"/>
      <c r="G124" s="25"/>
      <c r="H124" s="23">
        <f>H125</f>
        <v>10346.57</v>
      </c>
      <c r="I124" s="18">
        <f>финансир!L117+финансир!M117</f>
        <v>9712.0550000000003</v>
      </c>
      <c r="J124" s="33"/>
      <c r="K124" s="33"/>
      <c r="L124" s="25"/>
      <c r="M124" s="2"/>
    </row>
    <row r="125" spans="1:13" s="554" customFormat="1" ht="243.75" customHeight="1" thickBot="1" x14ac:dyDescent="0.3">
      <c r="A125" s="766" t="s">
        <v>509</v>
      </c>
      <c r="B125" s="761" t="s">
        <v>162</v>
      </c>
      <c r="C125" s="844"/>
      <c r="D125" s="549" t="s">
        <v>254</v>
      </c>
      <c r="E125" s="549" t="s">
        <v>254</v>
      </c>
      <c r="F125" s="549"/>
      <c r="G125" s="549"/>
      <c r="H125" s="762">
        <f>4800+5546.57</f>
        <v>10346.57</v>
      </c>
      <c r="I125" s="763">
        <f>финансир!L118+финансир!M118</f>
        <v>9712.0550000000003</v>
      </c>
      <c r="J125" s="556" t="s">
        <v>664</v>
      </c>
      <c r="K125" s="764" t="s">
        <v>663</v>
      </c>
      <c r="L125" s="552"/>
      <c r="M125" s="765"/>
    </row>
    <row r="126" spans="1:13" s="129" customFormat="1" ht="175.5" customHeight="1" x14ac:dyDescent="0.25">
      <c r="A126" s="194" t="s">
        <v>231</v>
      </c>
      <c r="B126" s="193" t="s">
        <v>230</v>
      </c>
      <c r="C126" s="391"/>
      <c r="D126" s="312" t="s">
        <v>254</v>
      </c>
      <c r="E126" s="312" t="s">
        <v>254</v>
      </c>
      <c r="F126" s="312"/>
      <c r="G126" s="312"/>
      <c r="H126" s="370">
        <v>19775.830000000002</v>
      </c>
      <c r="I126" s="315">
        <f>финансир!L119</f>
        <v>19771.39</v>
      </c>
      <c r="J126" s="221"/>
      <c r="K126" s="488"/>
      <c r="L126" s="313"/>
      <c r="M126" s="140"/>
    </row>
    <row r="127" spans="1:13" s="129" customFormat="1" x14ac:dyDescent="0.25">
      <c r="A127" s="834" t="s">
        <v>164</v>
      </c>
      <c r="B127" s="835"/>
      <c r="C127" s="337"/>
      <c r="D127" s="338"/>
      <c r="E127" s="339"/>
      <c r="F127" s="343"/>
      <c r="G127" s="343"/>
      <c r="H127" s="371"/>
      <c r="I127" s="372"/>
      <c r="J127" s="373"/>
      <c r="K127" s="343"/>
      <c r="L127" s="343"/>
      <c r="M127" s="344"/>
    </row>
    <row r="128" spans="1:13" s="129" customFormat="1" ht="64.5" thickBot="1" x14ac:dyDescent="0.3">
      <c r="A128" s="325"/>
      <c r="B128" s="221" t="s">
        <v>575</v>
      </c>
      <c r="C128" s="337"/>
      <c r="D128" s="345"/>
      <c r="E128" s="327"/>
      <c r="F128" s="340"/>
      <c r="G128" s="341"/>
      <c r="H128" s="56" t="s">
        <v>566</v>
      </c>
      <c r="I128" s="56" t="s">
        <v>566</v>
      </c>
      <c r="J128" s="127">
        <v>94</v>
      </c>
      <c r="K128" s="374">
        <v>94</v>
      </c>
      <c r="L128" s="760" t="s">
        <v>635</v>
      </c>
      <c r="M128" s="344"/>
    </row>
    <row r="129" spans="1:13" s="129" customFormat="1" ht="90" thickBot="1" x14ac:dyDescent="0.3">
      <c r="A129" s="325"/>
      <c r="B129" s="221" t="s">
        <v>567</v>
      </c>
      <c r="C129" s="337"/>
      <c r="D129" s="345"/>
      <c r="E129" s="327"/>
      <c r="F129" s="340"/>
      <c r="G129" s="341"/>
      <c r="H129" s="56" t="s">
        <v>566</v>
      </c>
      <c r="I129" s="56" t="s">
        <v>566</v>
      </c>
      <c r="J129" s="375">
        <v>35.5</v>
      </c>
      <c r="K129" s="374">
        <v>35.5</v>
      </c>
      <c r="L129" s="760"/>
      <c r="M129" s="344"/>
    </row>
    <row r="130" spans="1:13" s="129" customFormat="1" ht="51" x14ac:dyDescent="0.25">
      <c r="A130" s="325"/>
      <c r="B130" s="221" t="s">
        <v>576</v>
      </c>
      <c r="C130" s="337"/>
      <c r="D130" s="345"/>
      <c r="E130" s="327"/>
      <c r="F130" s="340"/>
      <c r="G130" s="341"/>
      <c r="H130" s="56" t="s">
        <v>566</v>
      </c>
      <c r="I130" s="56" t="s">
        <v>566</v>
      </c>
      <c r="J130" s="376">
        <v>4.8</v>
      </c>
      <c r="K130" s="374">
        <v>4.8</v>
      </c>
      <c r="L130" s="760"/>
      <c r="M130" s="344"/>
    </row>
    <row r="131" spans="1:13" s="129" customFormat="1" ht="25.5" x14ac:dyDescent="0.25">
      <c r="A131" s="377" t="s">
        <v>55</v>
      </c>
      <c r="B131" s="192" t="s">
        <v>33</v>
      </c>
      <c r="C131" s="836" t="s">
        <v>219</v>
      </c>
      <c r="D131" s="312"/>
      <c r="E131" s="312"/>
      <c r="F131" s="312"/>
      <c r="G131" s="312"/>
      <c r="H131" s="378">
        <f>H132+H143+H149+H150+H151+H155+H156</f>
        <v>375850.5</v>
      </c>
      <c r="I131" s="378">
        <f>I132+I143+I149+I150+I151+I155+I156</f>
        <v>370987.39500000002</v>
      </c>
      <c r="J131" s="307"/>
      <c r="K131" s="379"/>
      <c r="L131" s="313"/>
      <c r="M131" s="308"/>
    </row>
    <row r="132" spans="1:13" s="129" customFormat="1" ht="51" x14ac:dyDescent="0.25">
      <c r="A132" s="174" t="s">
        <v>510</v>
      </c>
      <c r="B132" s="221" t="s">
        <v>34</v>
      </c>
      <c r="C132" s="837"/>
      <c r="D132" s="312" t="s">
        <v>251</v>
      </c>
      <c r="E132" s="312" t="s">
        <v>252</v>
      </c>
      <c r="F132" s="312"/>
      <c r="G132" s="312"/>
      <c r="H132" s="335">
        <v>26337.3</v>
      </c>
      <c r="I132" s="315">
        <f>финансир!$M$122</f>
        <v>25791.489999999998</v>
      </c>
      <c r="J132" s="316" t="s">
        <v>196</v>
      </c>
      <c r="K132" s="363" t="s">
        <v>356</v>
      </c>
      <c r="L132" s="313"/>
      <c r="M132" s="308"/>
    </row>
    <row r="133" spans="1:13" s="129" customFormat="1" ht="63.75" x14ac:dyDescent="0.25">
      <c r="A133" s="174" t="s">
        <v>527</v>
      </c>
      <c r="B133" s="221" t="s">
        <v>511</v>
      </c>
      <c r="C133" s="838"/>
      <c r="D133" s="312" t="s">
        <v>251</v>
      </c>
      <c r="E133" s="312" t="s">
        <v>252</v>
      </c>
      <c r="F133" s="312"/>
      <c r="G133" s="312"/>
      <c r="H133" s="335">
        <v>894.7</v>
      </c>
      <c r="I133" s="315">
        <f>финансир!M123</f>
        <v>894.7</v>
      </c>
      <c r="J133" s="432" t="s">
        <v>330</v>
      </c>
      <c r="K133" s="473" t="s">
        <v>357</v>
      </c>
      <c r="L133" s="313"/>
      <c r="M133" s="308"/>
    </row>
    <row r="134" spans="1:13" s="129" customFormat="1" ht="76.5" x14ac:dyDescent="0.25">
      <c r="A134" s="174" t="s">
        <v>528</v>
      </c>
      <c r="B134" s="221" t="s">
        <v>512</v>
      </c>
      <c r="C134" s="380" t="s">
        <v>581</v>
      </c>
      <c r="D134" s="312" t="s">
        <v>251</v>
      </c>
      <c r="E134" s="312" t="s">
        <v>252</v>
      </c>
      <c r="F134" s="312"/>
      <c r="G134" s="312"/>
      <c r="H134" s="335">
        <v>1000.2</v>
      </c>
      <c r="I134" s="315">
        <f>финансир!M124</f>
        <v>1000.17</v>
      </c>
      <c r="J134" s="474" t="s">
        <v>331</v>
      </c>
      <c r="K134" s="473" t="s">
        <v>358</v>
      </c>
      <c r="L134" s="313"/>
      <c r="M134" s="308"/>
    </row>
    <row r="135" spans="1:13" s="129" customFormat="1" ht="63.75" x14ac:dyDescent="0.25">
      <c r="A135" s="174" t="s">
        <v>529</v>
      </c>
      <c r="B135" s="221" t="s">
        <v>513</v>
      </c>
      <c r="C135" s="839" t="s">
        <v>582</v>
      </c>
      <c r="D135" s="312" t="s">
        <v>251</v>
      </c>
      <c r="E135" s="312" t="s">
        <v>252</v>
      </c>
      <c r="F135" s="312"/>
      <c r="G135" s="312"/>
      <c r="H135" s="335">
        <v>63</v>
      </c>
      <c r="I135" s="315">
        <f>финансир!M125</f>
        <v>62.2</v>
      </c>
      <c r="J135" s="432" t="s">
        <v>332</v>
      </c>
      <c r="K135" s="473" t="s">
        <v>359</v>
      </c>
      <c r="L135" s="313"/>
      <c r="M135" s="308"/>
    </row>
    <row r="136" spans="1:13" s="129" customFormat="1" ht="76.5" x14ac:dyDescent="0.25">
      <c r="A136" s="174" t="s">
        <v>530</v>
      </c>
      <c r="B136" s="221" t="s">
        <v>514</v>
      </c>
      <c r="C136" s="840"/>
      <c r="D136" s="312" t="s">
        <v>251</v>
      </c>
      <c r="E136" s="312" t="s">
        <v>252</v>
      </c>
      <c r="F136" s="312"/>
      <c r="G136" s="312"/>
      <c r="H136" s="335">
        <v>14753.5</v>
      </c>
      <c r="I136" s="315">
        <f>финансир!M126</f>
        <v>14753.5</v>
      </c>
      <c r="J136" s="432" t="s">
        <v>333</v>
      </c>
      <c r="K136" s="473" t="s">
        <v>360</v>
      </c>
      <c r="L136" s="313"/>
      <c r="M136" s="308"/>
    </row>
    <row r="137" spans="1:13" s="129" customFormat="1" ht="89.25" x14ac:dyDescent="0.25">
      <c r="A137" s="174" t="s">
        <v>531</v>
      </c>
      <c r="B137" s="221" t="s">
        <v>515</v>
      </c>
      <c r="C137" s="841"/>
      <c r="D137" s="312" t="s">
        <v>251</v>
      </c>
      <c r="E137" s="312" t="s">
        <v>252</v>
      </c>
      <c r="F137" s="312"/>
      <c r="G137" s="312"/>
      <c r="H137" s="335">
        <v>593.1</v>
      </c>
      <c r="I137" s="315">
        <f>финансир!M127</f>
        <v>593</v>
      </c>
      <c r="J137" s="432" t="s">
        <v>334</v>
      </c>
      <c r="K137" s="473" t="s">
        <v>361</v>
      </c>
      <c r="L137" s="313"/>
      <c r="M137" s="308"/>
    </row>
    <row r="138" spans="1:13" s="129" customFormat="1" ht="51" x14ac:dyDescent="0.25">
      <c r="A138" s="174" t="s">
        <v>532</v>
      </c>
      <c r="B138" s="221" t="s">
        <v>516</v>
      </c>
      <c r="C138" s="380" t="s">
        <v>581</v>
      </c>
      <c r="D138" s="312" t="s">
        <v>251</v>
      </c>
      <c r="E138" s="312" t="s">
        <v>252</v>
      </c>
      <c r="F138" s="312"/>
      <c r="G138" s="312"/>
      <c r="H138" s="335">
        <v>1443.4</v>
      </c>
      <c r="I138" s="315">
        <f>финансир!M128</f>
        <v>1430.76</v>
      </c>
      <c r="J138" s="435" t="s">
        <v>335</v>
      </c>
      <c r="K138" s="473" t="s">
        <v>362</v>
      </c>
      <c r="L138" s="313"/>
      <c r="M138" s="308"/>
    </row>
    <row r="139" spans="1:13" s="129" customFormat="1" ht="127.5" x14ac:dyDescent="0.25">
      <c r="A139" s="174" t="s">
        <v>533</v>
      </c>
      <c r="B139" s="221" t="s">
        <v>550</v>
      </c>
      <c r="C139" s="380" t="s">
        <v>578</v>
      </c>
      <c r="D139" s="312" t="s">
        <v>251</v>
      </c>
      <c r="E139" s="312" t="s">
        <v>252</v>
      </c>
      <c r="F139" s="312"/>
      <c r="G139" s="312"/>
      <c r="H139" s="335">
        <v>4527.2</v>
      </c>
      <c r="I139" s="315">
        <f>финансир!M129</f>
        <v>4116.7</v>
      </c>
      <c r="J139" s="432" t="s">
        <v>336</v>
      </c>
      <c r="K139" s="473" t="s">
        <v>363</v>
      </c>
      <c r="L139" s="313"/>
      <c r="M139" s="308"/>
    </row>
    <row r="140" spans="1:13" s="129" customFormat="1" ht="51" x14ac:dyDescent="0.25">
      <c r="A140" s="174" t="s">
        <v>534</v>
      </c>
      <c r="B140" s="221" t="s">
        <v>517</v>
      </c>
      <c r="C140" s="380"/>
      <c r="D140" s="312" t="s">
        <v>251</v>
      </c>
      <c r="E140" s="312" t="s">
        <v>252</v>
      </c>
      <c r="F140" s="313"/>
      <c r="G140" s="313"/>
      <c r="H140" s="335">
        <v>139.9</v>
      </c>
      <c r="I140" s="315">
        <f>финансир!M130</f>
        <v>139.9</v>
      </c>
      <c r="J140" s="435" t="s">
        <v>337</v>
      </c>
      <c r="K140" s="473" t="s">
        <v>364</v>
      </c>
      <c r="L140" s="313"/>
      <c r="M140" s="308"/>
    </row>
    <row r="141" spans="1:13" s="129" customFormat="1" ht="216.75" x14ac:dyDescent="0.25">
      <c r="A141" s="174" t="s">
        <v>535</v>
      </c>
      <c r="B141" s="221" t="s">
        <v>551</v>
      </c>
      <c r="C141" s="380" t="s">
        <v>580</v>
      </c>
      <c r="D141" s="312" t="s">
        <v>251</v>
      </c>
      <c r="E141" s="312" t="s">
        <v>252</v>
      </c>
      <c r="F141" s="313"/>
      <c r="G141" s="313"/>
      <c r="H141" s="335">
        <v>2662.3</v>
      </c>
      <c r="I141" s="315">
        <f>финансир!M131</f>
        <v>2546.1</v>
      </c>
      <c r="J141" s="432" t="s">
        <v>338</v>
      </c>
      <c r="K141" s="473" t="s">
        <v>365</v>
      </c>
      <c r="L141" s="313"/>
      <c r="M141" s="308"/>
    </row>
    <row r="142" spans="1:13" s="129" customFormat="1" ht="168.75" customHeight="1" x14ac:dyDescent="0.25">
      <c r="A142" s="194" t="s">
        <v>536</v>
      </c>
      <c r="B142" s="221" t="s">
        <v>518</v>
      </c>
      <c r="C142" s="380" t="s">
        <v>579</v>
      </c>
      <c r="D142" s="312" t="s">
        <v>253</v>
      </c>
      <c r="E142" s="312" t="s">
        <v>254</v>
      </c>
      <c r="F142" s="313"/>
      <c r="G142" s="313"/>
      <c r="H142" s="335">
        <v>260</v>
      </c>
      <c r="I142" s="315">
        <f>финансир!M132</f>
        <v>254.46</v>
      </c>
      <c r="J142" s="435" t="s">
        <v>339</v>
      </c>
      <c r="K142" s="336" t="s">
        <v>197</v>
      </c>
      <c r="L142" s="313"/>
      <c r="M142" s="308"/>
    </row>
    <row r="143" spans="1:13" s="129" customFormat="1" ht="57" customHeight="1" x14ac:dyDescent="0.25">
      <c r="A143" s="194" t="s">
        <v>537</v>
      </c>
      <c r="B143" s="221" t="s">
        <v>519</v>
      </c>
      <c r="C143" s="839" t="s">
        <v>578</v>
      </c>
      <c r="D143" s="312" t="s">
        <v>251</v>
      </c>
      <c r="E143" s="312" t="s">
        <v>252</v>
      </c>
      <c r="F143" s="312"/>
      <c r="G143" s="312"/>
      <c r="H143" s="335">
        <v>13881.4</v>
      </c>
      <c r="I143" s="315">
        <f>I144+I147+I148</f>
        <v>13864.16</v>
      </c>
      <c r="J143" s="342" t="s">
        <v>282</v>
      </c>
      <c r="K143" s="473" t="s">
        <v>410</v>
      </c>
      <c r="L143" s="313"/>
      <c r="M143" s="308"/>
    </row>
    <row r="144" spans="1:13" s="129" customFormat="1" ht="89.25" x14ac:dyDescent="0.25">
      <c r="A144" s="194" t="s">
        <v>538</v>
      </c>
      <c r="B144" s="221" t="s">
        <v>552</v>
      </c>
      <c r="C144" s="840"/>
      <c r="D144" s="312" t="s">
        <v>251</v>
      </c>
      <c r="E144" s="312" t="s">
        <v>252</v>
      </c>
      <c r="F144" s="313"/>
      <c r="G144" s="313"/>
      <c r="H144" s="335">
        <v>794.3</v>
      </c>
      <c r="I144" s="315">
        <f>финансир!L134+финансир!M134</f>
        <v>790.66599999999994</v>
      </c>
      <c r="J144" s="342" t="s">
        <v>366</v>
      </c>
      <c r="K144" s="473" t="s">
        <v>367</v>
      </c>
      <c r="L144" s="313"/>
      <c r="M144" s="308"/>
    </row>
    <row r="145" spans="1:13" s="129" customFormat="1" ht="124.5" customHeight="1" x14ac:dyDescent="0.25">
      <c r="A145" s="194" t="s">
        <v>539</v>
      </c>
      <c r="B145" s="221" t="s">
        <v>553</v>
      </c>
      <c r="C145" s="840"/>
      <c r="D145" s="312" t="s">
        <v>251</v>
      </c>
      <c r="E145" s="312" t="s">
        <v>252</v>
      </c>
      <c r="F145" s="313"/>
      <c r="G145" s="313"/>
      <c r="H145" s="335">
        <v>674.6</v>
      </c>
      <c r="I145" s="315">
        <f>финансир!L135+финансир!M135</f>
        <v>671.00199999999995</v>
      </c>
      <c r="J145" s="432" t="s">
        <v>340</v>
      </c>
      <c r="K145" s="473" t="s">
        <v>281</v>
      </c>
      <c r="L145" s="313"/>
      <c r="M145" s="308"/>
    </row>
    <row r="146" spans="1:13" s="129" customFormat="1" ht="149.25" customHeight="1" x14ac:dyDescent="0.25">
      <c r="A146" s="194" t="s">
        <v>540</v>
      </c>
      <c r="B146" s="221" t="s">
        <v>554</v>
      </c>
      <c r="C146" s="840"/>
      <c r="D146" s="314">
        <v>0</v>
      </c>
      <c r="E146" s="314">
        <v>0</v>
      </c>
      <c r="F146" s="313"/>
      <c r="G146" s="313"/>
      <c r="H146" s="335">
        <v>119.7</v>
      </c>
      <c r="I146" s="315">
        <f>финансир!L136+финансир!M136</f>
        <v>119.664</v>
      </c>
      <c r="J146" s="342" t="s">
        <v>368</v>
      </c>
      <c r="K146" s="473" t="s">
        <v>369</v>
      </c>
      <c r="L146" s="313"/>
      <c r="M146" s="308"/>
    </row>
    <row r="147" spans="1:13" s="129" customFormat="1" ht="73.5" customHeight="1" x14ac:dyDescent="0.25">
      <c r="A147" s="194" t="s">
        <v>541</v>
      </c>
      <c r="B147" s="325" t="s">
        <v>520</v>
      </c>
      <c r="C147" s="840"/>
      <c r="D147" s="312" t="s">
        <v>251</v>
      </c>
      <c r="E147" s="312" t="s">
        <v>252</v>
      </c>
      <c r="F147" s="313"/>
      <c r="G147" s="313"/>
      <c r="H147" s="335">
        <v>261.89999999999998</v>
      </c>
      <c r="I147" s="315">
        <f>финансир!L137+финансир!M137</f>
        <v>261.83</v>
      </c>
      <c r="J147" s="432" t="s">
        <v>341</v>
      </c>
      <c r="K147" s="475" t="s">
        <v>370</v>
      </c>
      <c r="L147" s="313"/>
      <c r="M147" s="308"/>
    </row>
    <row r="148" spans="1:13" s="129" customFormat="1" ht="38.25" x14ac:dyDescent="0.25">
      <c r="A148" s="194" t="s">
        <v>542</v>
      </c>
      <c r="B148" s="221" t="s">
        <v>521</v>
      </c>
      <c r="C148" s="841"/>
      <c r="D148" s="312" t="s">
        <v>251</v>
      </c>
      <c r="E148" s="312" t="s">
        <v>252</v>
      </c>
      <c r="F148" s="313"/>
      <c r="G148" s="313"/>
      <c r="H148" s="335">
        <v>12825.2</v>
      </c>
      <c r="I148" s="315">
        <f>финансир!L138+финансир!M138</f>
        <v>12811.664000000001</v>
      </c>
      <c r="J148" s="432" t="s">
        <v>342</v>
      </c>
      <c r="K148" s="379" t="s">
        <v>198</v>
      </c>
      <c r="L148" s="313"/>
      <c r="M148" s="308"/>
    </row>
    <row r="149" spans="1:13" s="129" customFormat="1" ht="78.75" customHeight="1" x14ac:dyDescent="0.25">
      <c r="A149" s="194" t="s">
        <v>543</v>
      </c>
      <c r="B149" s="221" t="s">
        <v>522</v>
      </c>
      <c r="C149" s="839" t="s">
        <v>577</v>
      </c>
      <c r="D149" s="314">
        <v>0</v>
      </c>
      <c r="E149" s="314">
        <v>0</v>
      </c>
      <c r="F149" s="317"/>
      <c r="G149" s="317"/>
      <c r="H149" s="335">
        <v>0</v>
      </c>
      <c r="I149" s="315">
        <f>финансир!L139+финансир!M139</f>
        <v>0</v>
      </c>
      <c r="J149" s="342"/>
      <c r="K149" s="363"/>
      <c r="L149" s="313"/>
      <c r="M149" s="308"/>
    </row>
    <row r="150" spans="1:13" s="129" customFormat="1" ht="89.25" x14ac:dyDescent="0.25">
      <c r="A150" s="194" t="s">
        <v>544</v>
      </c>
      <c r="B150" s="221" t="s">
        <v>555</v>
      </c>
      <c r="C150" s="841"/>
      <c r="D150" s="312" t="s">
        <v>251</v>
      </c>
      <c r="E150" s="312" t="s">
        <v>252</v>
      </c>
      <c r="F150" s="313"/>
      <c r="G150" s="313"/>
      <c r="H150" s="335">
        <v>3364.7</v>
      </c>
      <c r="I150" s="315">
        <f>финансир!L140+финансир!M140</f>
        <v>3353.4110000000001</v>
      </c>
      <c r="J150" s="432" t="s">
        <v>343</v>
      </c>
      <c r="K150" s="473" t="s">
        <v>371</v>
      </c>
      <c r="L150" s="313"/>
      <c r="M150" s="308"/>
    </row>
    <row r="151" spans="1:13" s="129" customFormat="1" ht="30.75" customHeight="1" x14ac:dyDescent="0.25">
      <c r="A151" s="194" t="s">
        <v>545</v>
      </c>
      <c r="B151" s="221" t="s">
        <v>523</v>
      </c>
      <c r="C151" s="783" t="s">
        <v>571</v>
      </c>
      <c r="D151" s="317" t="s">
        <v>253</v>
      </c>
      <c r="E151" s="317" t="s">
        <v>253</v>
      </c>
      <c r="F151" s="317"/>
      <c r="G151" s="317"/>
      <c r="H151" s="335">
        <v>122.8</v>
      </c>
      <c r="I151" s="315">
        <f>финансир!L141+финансир!M141</f>
        <v>121.738</v>
      </c>
      <c r="J151" s="342"/>
      <c r="K151" s="363"/>
      <c r="L151" s="313"/>
      <c r="M151" s="308"/>
    </row>
    <row r="152" spans="1:13" s="129" customFormat="1" ht="173.25" customHeight="1" x14ac:dyDescent="0.25">
      <c r="A152" s="194" t="s">
        <v>546</v>
      </c>
      <c r="B152" s="221" t="s">
        <v>524</v>
      </c>
      <c r="C152" s="862"/>
      <c r="D152" s="317" t="s">
        <v>253</v>
      </c>
      <c r="E152" s="317" t="s">
        <v>253</v>
      </c>
      <c r="F152" s="317"/>
      <c r="G152" s="317"/>
      <c r="H152" s="335">
        <v>21.8</v>
      </c>
      <c r="I152" s="315">
        <f>финансир!L142+финансир!M142</f>
        <v>21.748000000000001</v>
      </c>
      <c r="J152" s="432" t="s">
        <v>344</v>
      </c>
      <c r="K152" s="473" t="s">
        <v>372</v>
      </c>
      <c r="L152" s="313"/>
      <c r="M152" s="308"/>
    </row>
    <row r="153" spans="1:13" s="129" customFormat="1" ht="248.25" customHeight="1" x14ac:dyDescent="0.25">
      <c r="A153" s="194" t="s">
        <v>547</v>
      </c>
      <c r="B153" s="221" t="s">
        <v>525</v>
      </c>
      <c r="C153" s="784"/>
      <c r="D153" s="317" t="s">
        <v>253</v>
      </c>
      <c r="E153" s="317" t="s">
        <v>253</v>
      </c>
      <c r="F153" s="317"/>
      <c r="G153" s="317"/>
      <c r="H153" s="335">
        <v>100</v>
      </c>
      <c r="I153" s="315">
        <f>финансир!L143+финансир!M143</f>
        <v>99.99</v>
      </c>
      <c r="J153" s="60" t="s">
        <v>345</v>
      </c>
      <c r="K153" s="768" t="s">
        <v>373</v>
      </c>
      <c r="L153" s="313"/>
      <c r="M153" s="308"/>
    </row>
    <row r="154" spans="1:13" s="129" customFormat="1" ht="116.25" customHeight="1" x14ac:dyDescent="0.25">
      <c r="A154" s="194" t="s">
        <v>223</v>
      </c>
      <c r="B154" s="221" t="s">
        <v>397</v>
      </c>
      <c r="C154" s="422"/>
      <c r="D154" s="317" t="s">
        <v>252</v>
      </c>
      <c r="E154" s="317" t="s">
        <v>252</v>
      </c>
      <c r="F154" s="317"/>
      <c r="G154" s="317"/>
      <c r="H154" s="335">
        <v>1</v>
      </c>
      <c r="I154" s="315"/>
      <c r="J154" s="60"/>
      <c r="K154" s="419" t="s">
        <v>217</v>
      </c>
      <c r="L154" s="313"/>
      <c r="M154" s="308"/>
    </row>
    <row r="155" spans="1:13" s="129" customFormat="1" ht="89.25" customHeight="1" x14ac:dyDescent="0.25">
      <c r="A155" s="194" t="s">
        <v>548</v>
      </c>
      <c r="B155" s="221" t="s">
        <v>526</v>
      </c>
      <c r="C155" s="311"/>
      <c r="D155" s="312" t="s">
        <v>251</v>
      </c>
      <c r="E155" s="312" t="s">
        <v>252</v>
      </c>
      <c r="F155" s="312"/>
      <c r="G155" s="312"/>
      <c r="H155" s="335">
        <v>139871.4</v>
      </c>
      <c r="I155" s="315">
        <f>финансир!L145+финансир!M145</f>
        <v>138972.92000000001</v>
      </c>
      <c r="J155" s="432" t="s">
        <v>346</v>
      </c>
      <c r="K155" s="373" t="s">
        <v>620</v>
      </c>
      <c r="L155" s="313"/>
      <c r="M155" s="308"/>
    </row>
    <row r="156" spans="1:13" s="129" customFormat="1" ht="209.25" customHeight="1" x14ac:dyDescent="0.25">
      <c r="A156" s="194" t="s">
        <v>549</v>
      </c>
      <c r="B156" s="221" t="s">
        <v>587</v>
      </c>
      <c r="C156" s="311"/>
      <c r="D156" s="312" t="s">
        <v>251</v>
      </c>
      <c r="E156" s="312" t="s">
        <v>252</v>
      </c>
      <c r="F156" s="312"/>
      <c r="G156" s="312"/>
      <c r="H156" s="335">
        <v>192272.9</v>
      </c>
      <c r="I156" s="315">
        <f>финансир!L146+финансир!M146</f>
        <v>188883.67600000001</v>
      </c>
      <c r="J156" s="432" t="s">
        <v>347</v>
      </c>
      <c r="K156" s="473" t="s">
        <v>411</v>
      </c>
      <c r="L156" s="325"/>
      <c r="M156" s="308"/>
    </row>
    <row r="157" spans="1:13" s="129" customFormat="1" x14ac:dyDescent="0.25">
      <c r="A157" s="834" t="s">
        <v>165</v>
      </c>
      <c r="B157" s="835"/>
      <c r="C157" s="337"/>
      <c r="D157" s="338"/>
      <c r="E157" s="339"/>
      <c r="F157" s="340"/>
      <c r="G157" s="341"/>
      <c r="H157" s="341"/>
      <c r="I157" s="341"/>
      <c r="J157" s="342"/>
      <c r="K157" s="343"/>
      <c r="L157" s="343"/>
      <c r="M157" s="344"/>
    </row>
    <row r="158" spans="1:13" s="129" customFormat="1" ht="153.75" x14ac:dyDescent="0.25">
      <c r="A158" s="325"/>
      <c r="B158" s="221" t="s">
        <v>166</v>
      </c>
      <c r="C158" s="337"/>
      <c r="D158" s="345"/>
      <c r="E158" s="327"/>
      <c r="F158" s="346"/>
      <c r="G158" s="347"/>
      <c r="H158" s="347"/>
      <c r="I158" s="347"/>
      <c r="J158" s="366">
        <v>0.59</v>
      </c>
      <c r="K158" s="318">
        <v>0.61</v>
      </c>
      <c r="L158" s="476" t="s">
        <v>374</v>
      </c>
      <c r="M158" s="344"/>
    </row>
    <row r="159" spans="1:13" s="129" customFormat="1" ht="51" x14ac:dyDescent="0.25">
      <c r="A159" s="325"/>
      <c r="B159" s="221" t="s">
        <v>167</v>
      </c>
      <c r="C159" s="337"/>
      <c r="D159" s="345"/>
      <c r="E159" s="327"/>
      <c r="F159" s="346"/>
      <c r="G159" s="347"/>
      <c r="H159" s="347"/>
      <c r="I159" s="347"/>
      <c r="J159" s="349">
        <v>0.6</v>
      </c>
      <c r="K159" s="477">
        <v>0.6</v>
      </c>
      <c r="L159" s="361" t="s">
        <v>375</v>
      </c>
      <c r="M159" s="344"/>
    </row>
    <row r="160" spans="1:13" s="129" customFormat="1" ht="127.5" x14ac:dyDescent="0.25">
      <c r="A160" s="325"/>
      <c r="B160" s="221" t="s">
        <v>568</v>
      </c>
      <c r="C160" s="337"/>
      <c r="D160" s="345"/>
      <c r="E160" s="327"/>
      <c r="F160" s="350"/>
      <c r="G160" s="351"/>
      <c r="H160" s="351"/>
      <c r="I160" s="351"/>
      <c r="J160" s="478">
        <v>10800</v>
      </c>
      <c r="K160" s="479">
        <v>12378</v>
      </c>
      <c r="L160" s="113" t="s">
        <v>199</v>
      </c>
      <c r="M160" s="344"/>
    </row>
    <row r="161" spans="1:13" s="129" customFormat="1" ht="64.5" x14ac:dyDescent="0.25">
      <c r="A161" s="325"/>
      <c r="B161" s="353" t="s">
        <v>295</v>
      </c>
      <c r="C161" s="337"/>
      <c r="D161" s="345"/>
      <c r="E161" s="327"/>
      <c r="F161" s="346"/>
      <c r="G161" s="347"/>
      <c r="H161" s="347"/>
      <c r="I161" s="347"/>
      <c r="J161" s="354">
        <v>79699</v>
      </c>
      <c r="K161" s="348">
        <v>82156</v>
      </c>
      <c r="L161" s="480" t="s">
        <v>200</v>
      </c>
      <c r="M161" s="344"/>
    </row>
    <row r="162" spans="1:13" s="129" customFormat="1" ht="76.5" x14ac:dyDescent="0.25">
      <c r="A162" s="325"/>
      <c r="B162" s="221" t="s">
        <v>298</v>
      </c>
      <c r="C162" s="337"/>
      <c r="D162" s="345"/>
      <c r="E162" s="327"/>
      <c r="F162" s="346"/>
      <c r="G162" s="347"/>
      <c r="H162" s="347"/>
      <c r="I162" s="347"/>
      <c r="J162" s="481">
        <v>562</v>
      </c>
      <c r="K162" s="481">
        <v>304</v>
      </c>
      <c r="L162" s="482" t="s">
        <v>353</v>
      </c>
      <c r="M162" s="344"/>
    </row>
    <row r="163" spans="1:13" s="129" customFormat="1" ht="165.75" x14ac:dyDescent="0.25">
      <c r="A163" s="325"/>
      <c r="B163" s="221" t="s">
        <v>299</v>
      </c>
      <c r="C163" s="337"/>
      <c r="D163" s="345"/>
      <c r="E163" s="327"/>
      <c r="F163" s="346"/>
      <c r="G163" s="347"/>
      <c r="H163" s="347"/>
      <c r="I163" s="347"/>
      <c r="J163" s="354">
        <v>17000</v>
      </c>
      <c r="K163" s="318">
        <v>38485</v>
      </c>
      <c r="L163" s="113" t="s">
        <v>300</v>
      </c>
      <c r="M163" s="344"/>
    </row>
    <row r="164" spans="1:13" s="129" customFormat="1" ht="127.5" x14ac:dyDescent="0.25">
      <c r="A164" s="325"/>
      <c r="B164" s="221" t="s">
        <v>301</v>
      </c>
      <c r="C164" s="337"/>
      <c r="D164" s="345"/>
      <c r="E164" s="327"/>
      <c r="F164" s="346"/>
      <c r="G164" s="347"/>
      <c r="H164" s="347"/>
      <c r="I164" s="347"/>
      <c r="J164" s="483">
        <v>4.5999999999999996</v>
      </c>
      <c r="K164" s="483">
        <v>11.9</v>
      </c>
      <c r="L164" s="113" t="s">
        <v>354</v>
      </c>
      <c r="M164" s="344"/>
    </row>
    <row r="165" spans="1:13" s="129" customFormat="1" ht="127.5" x14ac:dyDescent="0.25">
      <c r="A165" s="325"/>
      <c r="B165" s="221" t="s">
        <v>302</v>
      </c>
      <c r="C165" s="337"/>
      <c r="D165" s="345"/>
      <c r="E165" s="327"/>
      <c r="F165" s="346"/>
      <c r="G165" s="347"/>
      <c r="H165" s="347"/>
      <c r="I165" s="347"/>
      <c r="J165" s="484">
        <v>46</v>
      </c>
      <c r="K165" s="484"/>
      <c r="L165" s="113" t="s">
        <v>303</v>
      </c>
      <c r="M165" s="344"/>
    </row>
    <row r="166" spans="1:13" s="129" customFormat="1" ht="127.5" x14ac:dyDescent="0.25">
      <c r="A166" s="325"/>
      <c r="B166" s="353" t="s">
        <v>304</v>
      </c>
      <c r="C166" s="337"/>
      <c r="D166" s="345"/>
      <c r="E166" s="327"/>
      <c r="F166" s="350"/>
      <c r="G166" s="351"/>
      <c r="H166" s="351"/>
      <c r="I166" s="351"/>
      <c r="J166" s="484">
        <v>37</v>
      </c>
      <c r="K166" s="484"/>
      <c r="L166" s="113" t="s">
        <v>303</v>
      </c>
      <c r="M166" s="344"/>
    </row>
    <row r="167" spans="1:13" s="129" customFormat="1" ht="51.75" x14ac:dyDescent="0.25">
      <c r="A167" s="355" t="s">
        <v>56</v>
      </c>
      <c r="B167" s="356" t="s">
        <v>35</v>
      </c>
      <c r="C167" s="839" t="s">
        <v>572</v>
      </c>
      <c r="D167" s="357"/>
      <c r="E167" s="357"/>
      <c r="F167" s="357"/>
      <c r="G167" s="357"/>
      <c r="H167" s="305">
        <f>H168+H169+H170</f>
        <v>2234.2999999999997</v>
      </c>
      <c r="I167" s="305">
        <f>I168+I169+I170</f>
        <v>2219.1469999999999</v>
      </c>
      <c r="J167" s="358"/>
      <c r="K167" s="359"/>
      <c r="L167" s="313"/>
      <c r="M167" s="308"/>
    </row>
    <row r="168" spans="1:13" s="129" customFormat="1" ht="51" x14ac:dyDescent="0.25">
      <c r="A168" s="360" t="s">
        <v>57</v>
      </c>
      <c r="B168" s="361" t="s">
        <v>483</v>
      </c>
      <c r="C168" s="840"/>
      <c r="D168" s="312" t="s">
        <v>251</v>
      </c>
      <c r="E168" s="312" t="s">
        <v>252</v>
      </c>
      <c r="F168" s="313"/>
      <c r="G168" s="313"/>
      <c r="H168" s="335">
        <v>227.8</v>
      </c>
      <c r="I168" s="315">
        <f>финансир!L149+финансир!M149</f>
        <v>224.13300000000001</v>
      </c>
      <c r="J168" s="362" t="s">
        <v>329</v>
      </c>
      <c r="K168" s="363" t="s">
        <v>306</v>
      </c>
      <c r="L168" s="313"/>
      <c r="M168" s="308"/>
    </row>
    <row r="169" spans="1:13" s="129" customFormat="1" ht="51" x14ac:dyDescent="0.25">
      <c r="A169" s="360"/>
      <c r="B169" s="234" t="s">
        <v>485</v>
      </c>
      <c r="C169" s="840"/>
      <c r="D169" s="312" t="s">
        <v>251</v>
      </c>
      <c r="E169" s="312" t="s">
        <v>252</v>
      </c>
      <c r="F169" s="313"/>
      <c r="G169" s="313"/>
      <c r="H169" s="335">
        <v>36.9</v>
      </c>
      <c r="I169" s="315">
        <f>финансир!M150</f>
        <v>36.811999999999998</v>
      </c>
      <c r="J169" s="432" t="s">
        <v>348</v>
      </c>
      <c r="K169" s="364" t="s">
        <v>201</v>
      </c>
      <c r="L169" s="313"/>
      <c r="M169" s="308"/>
    </row>
    <row r="170" spans="1:13" s="129" customFormat="1" ht="140.25" x14ac:dyDescent="0.25">
      <c r="A170" s="360" t="s">
        <v>484</v>
      </c>
      <c r="B170" s="113" t="s">
        <v>260</v>
      </c>
      <c r="C170" s="840"/>
      <c r="D170" s="312" t="s">
        <v>251</v>
      </c>
      <c r="E170" s="312" t="s">
        <v>252</v>
      </c>
      <c r="F170" s="313"/>
      <c r="G170" s="313"/>
      <c r="H170" s="335">
        <v>1969.6</v>
      </c>
      <c r="I170" s="315">
        <f>финансир!L151+финансир!M151</f>
        <v>1958.202</v>
      </c>
      <c r="J170" s="316" t="s">
        <v>421</v>
      </c>
      <c r="K170" s="364" t="s">
        <v>422</v>
      </c>
      <c r="L170" s="313"/>
      <c r="M170" s="308"/>
    </row>
    <row r="171" spans="1:13" s="129" customFormat="1" x14ac:dyDescent="0.25">
      <c r="A171" s="834" t="s">
        <v>168</v>
      </c>
      <c r="B171" s="835"/>
      <c r="C171" s="840"/>
      <c r="D171" s="338"/>
      <c r="E171" s="320"/>
      <c r="F171" s="321"/>
      <c r="G171" s="321"/>
      <c r="H171" s="322"/>
      <c r="I171" s="321"/>
      <c r="J171" s="365"/>
      <c r="K171" s="324"/>
      <c r="L171" s="324"/>
      <c r="M171" s="308"/>
    </row>
    <row r="172" spans="1:13" s="129" customFormat="1" ht="126" x14ac:dyDescent="0.25">
      <c r="A172" s="325"/>
      <c r="B172" s="436" t="s">
        <v>208</v>
      </c>
      <c r="C172" s="840"/>
      <c r="D172" s="345"/>
      <c r="E172" s="312"/>
      <c r="F172" s="346"/>
      <c r="G172" s="347"/>
      <c r="H172" s="347"/>
      <c r="I172" s="347"/>
      <c r="J172" s="366">
        <v>2500</v>
      </c>
      <c r="K172" s="318">
        <v>1961</v>
      </c>
      <c r="L172" s="318" t="s">
        <v>283</v>
      </c>
      <c r="M172" s="308"/>
    </row>
    <row r="173" spans="1:13" s="129" customFormat="1" ht="51" hidden="1" x14ac:dyDescent="0.25">
      <c r="A173" s="325"/>
      <c r="B173" s="221" t="s">
        <v>305</v>
      </c>
      <c r="C173" s="840"/>
      <c r="D173" s="345"/>
      <c r="E173" s="312"/>
      <c r="F173" s="367"/>
      <c r="G173" s="367"/>
      <c r="H173" s="367"/>
      <c r="I173" s="367"/>
      <c r="J173" s="368">
        <v>0</v>
      </c>
      <c r="K173" s="485"/>
      <c r="L173" s="324"/>
      <c r="M173" s="308"/>
    </row>
    <row r="174" spans="1:13" s="129" customFormat="1" ht="127.5" x14ac:dyDescent="0.25">
      <c r="A174" s="325"/>
      <c r="B174" s="436" t="s">
        <v>209</v>
      </c>
      <c r="C174" s="841"/>
      <c r="D174" s="345"/>
      <c r="E174" s="312"/>
      <c r="F174" s="367"/>
      <c r="G174" s="367"/>
      <c r="H174" s="367"/>
      <c r="I174" s="367"/>
      <c r="J174" s="335">
        <v>15</v>
      </c>
      <c r="K174" s="486">
        <v>22.5</v>
      </c>
      <c r="L174" s="318" t="s">
        <v>376</v>
      </c>
      <c r="M174" s="308"/>
    </row>
    <row r="175" spans="1:13" s="129" customFormat="1" ht="29.25" x14ac:dyDescent="0.25">
      <c r="A175" s="301" t="s">
        <v>565</v>
      </c>
      <c r="B175" s="302" t="s">
        <v>561</v>
      </c>
      <c r="C175" s="303"/>
      <c r="D175" s="304"/>
      <c r="E175" s="304"/>
      <c r="F175" s="304"/>
      <c r="G175" s="304"/>
      <c r="H175" s="305">
        <f>SUM(H176:H178)</f>
        <v>170887.1</v>
      </c>
      <c r="I175" s="305">
        <f>SUM(I176:I178)</f>
        <v>167660.30700000003</v>
      </c>
      <c r="J175" s="306"/>
      <c r="K175" s="307"/>
      <c r="L175" s="304"/>
      <c r="M175" s="308"/>
    </row>
    <row r="176" spans="1:13" s="129" customFormat="1" ht="63.75" x14ac:dyDescent="0.25">
      <c r="A176" s="309" t="s">
        <v>556</v>
      </c>
      <c r="B176" s="310" t="s">
        <v>557</v>
      </c>
      <c r="C176" s="311"/>
      <c r="D176" s="312" t="s">
        <v>251</v>
      </c>
      <c r="E176" s="312" t="s">
        <v>252</v>
      </c>
      <c r="F176" s="313"/>
      <c r="G176" s="313"/>
      <c r="H176" s="314">
        <v>168387.1</v>
      </c>
      <c r="I176" s="315">
        <f>финансир!L154+финансир!M154</f>
        <v>165160.30800000002</v>
      </c>
      <c r="J176" s="316" t="s">
        <v>557</v>
      </c>
      <c r="K176" s="307" t="s">
        <v>661</v>
      </c>
      <c r="L176" s="313"/>
      <c r="M176" s="308"/>
    </row>
    <row r="177" spans="1:13" s="129" customFormat="1" ht="63.75" x14ac:dyDescent="0.25">
      <c r="A177" s="309" t="s">
        <v>558</v>
      </c>
      <c r="B177" s="310" t="s">
        <v>559</v>
      </c>
      <c r="C177" s="311"/>
      <c r="D177" s="317" t="s">
        <v>253</v>
      </c>
      <c r="E177" s="317" t="s">
        <v>254</v>
      </c>
      <c r="F177" s="313"/>
      <c r="G177" s="313"/>
      <c r="H177" s="314">
        <v>500</v>
      </c>
      <c r="J177" s="859" t="s">
        <v>205</v>
      </c>
      <c r="K177" s="783" t="s">
        <v>212</v>
      </c>
      <c r="L177" s="313"/>
    </row>
    <row r="178" spans="1:13" s="129" customFormat="1" ht="243.75" customHeight="1" x14ac:dyDescent="0.25">
      <c r="A178" s="309" t="s">
        <v>560</v>
      </c>
      <c r="B178" s="310" t="s">
        <v>211</v>
      </c>
      <c r="C178" s="311"/>
      <c r="D178" s="312" t="s">
        <v>251</v>
      </c>
      <c r="E178" s="312" t="s">
        <v>252</v>
      </c>
      <c r="F178" s="313"/>
      <c r="G178" s="313"/>
      <c r="H178" s="314">
        <v>2000</v>
      </c>
      <c r="I178" s="315">
        <f>финансир!L156+финансир!M156</f>
        <v>2499.9989999999998</v>
      </c>
      <c r="J178" s="860"/>
      <c r="K178" s="784"/>
      <c r="L178" s="313"/>
      <c r="M178" s="308"/>
    </row>
    <row r="179" spans="1:13" s="129" customFormat="1" x14ac:dyDescent="0.25">
      <c r="A179" s="834" t="s">
        <v>169</v>
      </c>
      <c r="B179" s="835"/>
      <c r="C179" s="318"/>
      <c r="D179" s="319"/>
      <c r="E179" s="320"/>
      <c r="F179" s="321"/>
      <c r="G179" s="321"/>
      <c r="H179" s="322"/>
      <c r="I179" s="321"/>
      <c r="J179" s="323"/>
      <c r="K179" s="324"/>
      <c r="L179" s="324"/>
    </row>
    <row r="180" spans="1:13" s="129" customFormat="1" ht="97.5" customHeight="1" x14ac:dyDescent="0.25">
      <c r="A180" s="325"/>
      <c r="B180" s="221" t="s">
        <v>170</v>
      </c>
      <c r="C180" s="318"/>
      <c r="D180" s="326"/>
      <c r="E180" s="327"/>
      <c r="F180" s="328"/>
      <c r="G180" s="328"/>
      <c r="H180" s="329"/>
      <c r="I180" s="328"/>
      <c r="J180" s="330">
        <v>100</v>
      </c>
      <c r="K180" s="331">
        <v>100</v>
      </c>
      <c r="L180" s="221" t="s">
        <v>662</v>
      </c>
    </row>
    <row r="181" spans="1:13" s="129" customFormat="1" ht="102" x14ac:dyDescent="0.25">
      <c r="A181" s="325"/>
      <c r="B181" s="221" t="s">
        <v>220</v>
      </c>
      <c r="C181" s="318"/>
      <c r="D181" s="326"/>
      <c r="E181" s="327"/>
      <c r="F181" s="328"/>
      <c r="G181" s="328"/>
      <c r="H181" s="329"/>
      <c r="I181" s="328"/>
      <c r="J181" s="330">
        <v>16</v>
      </c>
      <c r="K181" s="331">
        <v>16</v>
      </c>
      <c r="L181" s="332" t="s">
        <v>206</v>
      </c>
    </row>
    <row r="182" spans="1:13" s="129" customFormat="1" x14ac:dyDescent="0.25">
      <c r="A182" s="333"/>
      <c r="B182" s="310" t="s">
        <v>574</v>
      </c>
      <c r="C182" s="311"/>
      <c r="D182" s="313"/>
      <c r="E182" s="313"/>
      <c r="F182" s="313"/>
      <c r="G182" s="313"/>
      <c r="H182" s="334">
        <f>H175+H131+H98+H66+H6+H167</f>
        <v>9802632.9000000022</v>
      </c>
      <c r="I182" s="334">
        <f>I175+I160+I131+I98+I66+I6+I167</f>
        <v>9660828.414379999</v>
      </c>
      <c r="J182" s="307"/>
      <c r="K182" s="307"/>
      <c r="L182" s="313"/>
    </row>
    <row r="183" spans="1:13" x14ac:dyDescent="0.25">
      <c r="H183" s="489"/>
      <c r="I183" s="297"/>
    </row>
    <row r="184" spans="1:13" x14ac:dyDescent="0.25">
      <c r="H184" s="297"/>
    </row>
  </sheetData>
  <mergeCells count="48">
    <mergeCell ref="J177:J178"/>
    <mergeCell ref="C77:C93"/>
    <mergeCell ref="K177:K178"/>
    <mergeCell ref="G29:G30"/>
    <mergeCell ref="C149:C150"/>
    <mergeCell ref="C151:C153"/>
    <mergeCell ref="C32:C57"/>
    <mergeCell ref="J29:J31"/>
    <mergeCell ref="J110:J111"/>
    <mergeCell ref="K110:K111"/>
    <mergeCell ref="A2:K2"/>
    <mergeCell ref="A3:A4"/>
    <mergeCell ref="B3:B4"/>
    <mergeCell ref="C3:C4"/>
    <mergeCell ref="D3:E3"/>
    <mergeCell ref="F3:G3"/>
    <mergeCell ref="H3:I3"/>
    <mergeCell ref="J3:K3"/>
    <mergeCell ref="C6:C28"/>
    <mergeCell ref="F29:F30"/>
    <mergeCell ref="C98:C125"/>
    <mergeCell ref="A106:A107"/>
    <mergeCell ref="B106:B107"/>
    <mergeCell ref="B108:B109"/>
    <mergeCell ref="A61:B61"/>
    <mergeCell ref="A110:A111"/>
    <mergeCell ref="B110:B111"/>
    <mergeCell ref="A95:B95"/>
    <mergeCell ref="C68:C75"/>
    <mergeCell ref="A108:A109"/>
    <mergeCell ref="A29:A31"/>
    <mergeCell ref="B29:B31"/>
    <mergeCell ref="A179:B179"/>
    <mergeCell ref="A127:B127"/>
    <mergeCell ref="C131:C133"/>
    <mergeCell ref="C135:C137"/>
    <mergeCell ref="C143:C148"/>
    <mergeCell ref="A157:B157"/>
    <mergeCell ref="C167:C174"/>
    <mergeCell ref="A171:B171"/>
    <mergeCell ref="L110:L111"/>
    <mergeCell ref="L29:L30"/>
    <mergeCell ref="J106:J107"/>
    <mergeCell ref="K106:K107"/>
    <mergeCell ref="J108:J109"/>
    <mergeCell ref="K108:K109"/>
    <mergeCell ref="L106:L107"/>
    <mergeCell ref="L108:L109"/>
  </mergeCells>
  <phoneticPr fontId="37" type="noConversion"/>
  <hyperlinks>
    <hyperlink ref="B33" location="_ftnref1" display="_ftnref1"/>
  </hyperlinks>
  <pageMargins left="0.70866141732283472" right="0.70866141732283472" top="0.22" bottom="0.16" header="0.22" footer="0.16"/>
  <pageSetup paperSize="9" scale="50" orientation="landscape" r:id="rId1"/>
  <rowBreaks count="1" manualBreakCount="1">
    <brk id="176"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view="pageBreakPreview" zoomScale="85" zoomScaleNormal="100" zoomScaleSheetLayoutView="90" workbookViewId="0">
      <selection activeCell="A2" sqref="A2:E2"/>
    </sheetView>
  </sheetViews>
  <sheetFormatPr defaultRowHeight="18.75" x14ac:dyDescent="0.25"/>
  <cols>
    <col min="1" max="1" width="5.7109375" style="494" customWidth="1"/>
    <col min="2" max="2" width="46.140625" style="494" customWidth="1"/>
    <col min="3" max="4" width="15.28515625" style="494" customWidth="1"/>
    <col min="5" max="5" width="165" style="494" customWidth="1"/>
    <col min="6" max="16384" width="9.140625" style="494"/>
  </cols>
  <sheetData>
    <row r="1" spans="1:7" x14ac:dyDescent="0.25">
      <c r="A1" s="866" t="s">
        <v>311</v>
      </c>
      <c r="B1" s="866"/>
      <c r="C1" s="866"/>
      <c r="D1" s="866"/>
      <c r="E1" s="866"/>
    </row>
    <row r="2" spans="1:7" x14ac:dyDescent="0.25">
      <c r="A2" s="866" t="s">
        <v>644</v>
      </c>
      <c r="B2" s="866"/>
      <c r="C2" s="866"/>
      <c r="D2" s="866"/>
      <c r="E2" s="866"/>
    </row>
    <row r="3" spans="1:7" s="3" customFormat="1" x14ac:dyDescent="0.25">
      <c r="A3" s="867" t="s">
        <v>291</v>
      </c>
      <c r="B3" s="867"/>
      <c r="C3" s="867"/>
      <c r="D3" s="867"/>
      <c r="E3" s="867"/>
      <c r="F3" s="495"/>
      <c r="G3" s="495"/>
    </row>
    <row r="5" spans="1:7" s="496" customFormat="1" ht="59.25" customHeight="1" x14ac:dyDescent="0.25">
      <c r="A5" s="868" t="s">
        <v>312</v>
      </c>
      <c r="B5" s="869"/>
      <c r="C5" s="868"/>
      <c r="D5" s="870"/>
      <c r="E5" s="869"/>
    </row>
    <row r="6" spans="1:7" s="496" customFormat="1" ht="31.5" x14ac:dyDescent="0.25">
      <c r="A6" s="497" t="s">
        <v>313</v>
      </c>
      <c r="B6" s="497" t="s">
        <v>314</v>
      </c>
      <c r="C6" s="497" t="s">
        <v>315</v>
      </c>
      <c r="D6" s="497" t="s">
        <v>316</v>
      </c>
      <c r="E6" s="497" t="s">
        <v>317</v>
      </c>
    </row>
    <row r="7" spans="1:7" ht="270" x14ac:dyDescent="0.25">
      <c r="A7" s="498">
        <v>1</v>
      </c>
      <c r="B7" s="499" t="s">
        <v>318</v>
      </c>
      <c r="C7" s="500">
        <v>42060</v>
      </c>
      <c r="D7" s="498" t="s">
        <v>628</v>
      </c>
      <c r="E7" s="755" t="s">
        <v>645</v>
      </c>
    </row>
    <row r="8" spans="1:7" ht="255" x14ac:dyDescent="0.25">
      <c r="A8" s="498">
        <v>2</v>
      </c>
      <c r="B8" s="499" t="s">
        <v>318</v>
      </c>
      <c r="C8" s="500">
        <v>42060</v>
      </c>
      <c r="D8" s="498" t="s">
        <v>629</v>
      </c>
      <c r="E8" s="756" t="s">
        <v>646</v>
      </c>
    </row>
    <row r="9" spans="1:7" ht="408" x14ac:dyDescent="0.25">
      <c r="A9" s="498">
        <v>3</v>
      </c>
      <c r="B9" s="499" t="s">
        <v>318</v>
      </c>
      <c r="C9" s="500">
        <v>42170</v>
      </c>
      <c r="D9" s="498" t="s">
        <v>630</v>
      </c>
      <c r="E9" s="21" t="s">
        <v>647</v>
      </c>
    </row>
    <row r="10" spans="1:7" ht="331.5" x14ac:dyDescent="0.25">
      <c r="A10" s="498">
        <v>4</v>
      </c>
      <c r="B10" s="499" t="s">
        <v>318</v>
      </c>
      <c r="C10" s="500">
        <v>42233</v>
      </c>
      <c r="D10" s="498" t="s">
        <v>631</v>
      </c>
      <c r="E10" s="21" t="s">
        <v>648</v>
      </c>
    </row>
    <row r="11" spans="1:7" ht="242.25" x14ac:dyDescent="0.25">
      <c r="A11" s="498">
        <v>5</v>
      </c>
      <c r="B11" s="499" t="s">
        <v>318</v>
      </c>
      <c r="C11" s="500">
        <v>42303</v>
      </c>
      <c r="D11" s="498" t="s">
        <v>632</v>
      </c>
      <c r="E11" s="757" t="s">
        <v>649</v>
      </c>
    </row>
    <row r="12" spans="1:7" ht="165.75" x14ac:dyDescent="0.25">
      <c r="A12" s="498">
        <v>6</v>
      </c>
      <c r="B12" s="499" t="s">
        <v>318</v>
      </c>
      <c r="C12" s="500">
        <v>42331</v>
      </c>
      <c r="D12" s="498" t="s">
        <v>633</v>
      </c>
      <c r="E12" s="757" t="s">
        <v>650</v>
      </c>
    </row>
    <row r="13" spans="1:7" ht="267.75" x14ac:dyDescent="0.25">
      <c r="A13" s="498">
        <v>7</v>
      </c>
      <c r="B13" s="499" t="s">
        <v>318</v>
      </c>
      <c r="C13" s="500">
        <v>42348</v>
      </c>
      <c r="D13" s="498" t="s">
        <v>634</v>
      </c>
      <c r="E13" s="757" t="s">
        <v>651</v>
      </c>
    </row>
  </sheetData>
  <mergeCells count="5">
    <mergeCell ref="A1:E1"/>
    <mergeCell ref="A2:E2"/>
    <mergeCell ref="A3:E3"/>
    <mergeCell ref="A5:B5"/>
    <mergeCell ref="C5:E5"/>
  </mergeCells>
  <phoneticPr fontId="37" type="noConversion"/>
  <pageMargins left="0.70866141732283472" right="0.70866141732283472" top="0.22" bottom="0.18" header="0.45" footer="0.31496062992125984"/>
  <pageSetup paperSize="9" scale="5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13</vt:i4>
      </vt:variant>
    </vt:vector>
  </HeadingPairs>
  <TitlesOfParts>
    <vt:vector size="17" baseType="lpstr">
      <vt:lpstr>финансир</vt:lpstr>
      <vt:lpstr>Целевые индикаторы </vt:lpstr>
      <vt:lpstr>план-график</vt:lpstr>
      <vt:lpstr>сведения о внесенных изменениях</vt:lpstr>
      <vt:lpstr>финансир!_ftn1</vt:lpstr>
      <vt:lpstr>финансир!_ftn2</vt:lpstr>
      <vt:lpstr>финансир!_ftn3</vt:lpstr>
      <vt:lpstr>финансир!_ftn4</vt:lpstr>
      <vt:lpstr>финансир!_ftnref1</vt:lpstr>
      <vt:lpstr>финансир!_ftnref2</vt:lpstr>
      <vt:lpstr>финансир!_ftnref3</vt:lpstr>
      <vt:lpstr>финансир!_ftnref4</vt:lpstr>
      <vt:lpstr>финансир!Заголовки_для_печати</vt:lpstr>
      <vt:lpstr>'план-график'!Область_печати</vt:lpstr>
      <vt:lpstr>'сведения о внесенных изменениях'!Область_печати</vt:lpstr>
      <vt:lpstr>финансир!Область_печати</vt:lpstr>
      <vt:lpstr>'Целевые индикаторы '!Область_печати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2015-10-21T19:56:58Z</cp:lastPrinted>
  <dcterms:created xsi:type="dcterms:W3CDTF">2006-09-16T00:00:00Z</dcterms:created>
  <dcterms:modified xsi:type="dcterms:W3CDTF">2016-02-03T11:05:44Z</dcterms:modified>
</cp:coreProperties>
</file>