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75" yWindow="-15" windowWidth="7740" windowHeight="12855"/>
  </bookViews>
  <sheets>
    <sheet name="таблица1" sheetId="1" r:id="rId1"/>
    <sheet name="таблица2" sheetId="3" r:id="rId2"/>
    <sheet name="таблица3" sheetId="2" r:id="rId3"/>
    <sheet name="Таблица 4" sheetId="4" r:id="rId4"/>
  </sheets>
  <definedNames>
    <definedName name="_ftn1" localSheetId="0">таблица1!$A$17</definedName>
    <definedName name="_ftn1" localSheetId="1">таблица2!$A$17</definedName>
    <definedName name="_ftn2" localSheetId="0">таблица1!$A$19</definedName>
    <definedName name="_ftn2" localSheetId="1">таблица2!$A$19</definedName>
    <definedName name="_ftn3" localSheetId="0">таблица1!$A$20</definedName>
    <definedName name="_ftn3" localSheetId="1">таблица2!$A$20</definedName>
    <definedName name="_ftn4" localSheetId="0">таблица1!$A$21</definedName>
    <definedName name="_ftn4" localSheetId="1">таблица2!$A$21</definedName>
    <definedName name="_ftnref1" localSheetId="0">таблица1!$D$5</definedName>
    <definedName name="_ftnref1" localSheetId="1">таблица2!#REF!</definedName>
    <definedName name="_ftnref2" localSheetId="0">таблица1!$E$5</definedName>
    <definedName name="_ftnref2" localSheetId="1">таблица2!#REF!</definedName>
    <definedName name="_ftnref3" localSheetId="0">таблица1!$F$5</definedName>
    <definedName name="_ftnref3" localSheetId="1">таблица2!#REF!</definedName>
    <definedName name="_ftnref4" localSheetId="0">таблица1!$G$5</definedName>
    <definedName name="_ftnref4" localSheetId="1">таблица2!#REF!</definedName>
    <definedName name="_xlnm.Print_Titles" localSheetId="0">таблица1!$6:$6</definedName>
    <definedName name="_xlnm.Print_Titles" localSheetId="1">таблица2!$5:$5</definedName>
    <definedName name="_xlnm.Print_Titles" localSheetId="2">таблица3!$4:$4</definedName>
  </definedNames>
  <calcPr calcId="145621"/>
</workbook>
</file>

<file path=xl/calcChain.xml><?xml version="1.0" encoding="utf-8"?>
<calcChain xmlns="http://schemas.openxmlformats.org/spreadsheetml/2006/main">
  <c r="F82" i="3" l="1"/>
  <c r="F62" i="3"/>
  <c r="H137" i="2" l="1"/>
  <c r="H138" i="2"/>
  <c r="H139" i="2"/>
  <c r="H136" i="2"/>
  <c r="H135" i="2"/>
  <c r="H132" i="2"/>
  <c r="H131" i="2"/>
  <c r="H130" i="2"/>
  <c r="H129" i="2"/>
  <c r="H128" i="2"/>
  <c r="H126" i="2"/>
  <c r="H127" i="2"/>
  <c r="H123" i="2"/>
  <c r="H124" i="2"/>
  <c r="H125" i="2"/>
  <c r="H122" i="2"/>
  <c r="H121" i="2"/>
  <c r="H120" i="2"/>
  <c r="H119" i="2"/>
  <c r="H118" i="2"/>
  <c r="H31" i="2"/>
  <c r="I30" i="1"/>
  <c r="E125" i="1"/>
  <c r="F131" i="3"/>
  <c r="F125" i="3"/>
  <c r="F114" i="3"/>
  <c r="F145" i="3"/>
  <c r="F144" i="3"/>
  <c r="F143" i="3"/>
  <c r="F142" i="3"/>
  <c r="F141" i="3"/>
  <c r="F140" i="3"/>
  <c r="F109" i="3"/>
  <c r="F107" i="3"/>
  <c r="F89" i="3"/>
  <c r="F11" i="3"/>
  <c r="F10" i="3"/>
  <c r="E10" i="1" l="1"/>
  <c r="H116" i="2"/>
  <c r="H144" i="2"/>
  <c r="H142" i="2"/>
  <c r="H141" i="2"/>
  <c r="H133" i="2"/>
  <c r="H114" i="2"/>
  <c r="H113" i="2"/>
  <c r="H111" i="2"/>
  <c r="H110" i="2"/>
  <c r="H105" i="2"/>
  <c r="H106" i="2"/>
  <c r="H107" i="2"/>
  <c r="H108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90" i="2"/>
  <c r="H88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69" i="2"/>
  <c r="H59" i="2"/>
  <c r="H60" i="2"/>
  <c r="H61" i="2"/>
  <c r="H62" i="2"/>
  <c r="H63" i="2"/>
  <c r="H64" i="2"/>
  <c r="H65" i="2"/>
  <c r="H66" i="2"/>
  <c r="H58" i="2"/>
  <c r="H50" i="2"/>
  <c r="H51" i="2"/>
  <c r="H52" i="2"/>
  <c r="H53" i="2"/>
  <c r="H54" i="2"/>
  <c r="H55" i="2"/>
  <c r="H56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23" i="2"/>
  <c r="H24" i="2"/>
  <c r="H25" i="2"/>
  <c r="H26" i="2"/>
  <c r="H27" i="2"/>
  <c r="H28" i="2"/>
  <c r="H29" i="2"/>
  <c r="H30" i="2"/>
  <c r="H17" i="2"/>
  <c r="H18" i="2"/>
  <c r="H19" i="2"/>
  <c r="H20" i="2"/>
  <c r="H21" i="2"/>
  <c r="H22" i="2"/>
  <c r="H16" i="2"/>
  <c r="H14" i="2"/>
  <c r="H10" i="2"/>
  <c r="H9" i="2"/>
  <c r="H7" i="2"/>
  <c r="H6" i="2"/>
  <c r="I147" i="1"/>
  <c r="I142" i="1"/>
  <c r="I133" i="1"/>
  <c r="I126" i="1"/>
  <c r="I125" i="1"/>
  <c r="I114" i="1"/>
  <c r="I138" i="1" s="1"/>
  <c r="I110" i="1"/>
  <c r="I105" i="1"/>
  <c r="I103" i="1" s="1"/>
  <c r="I100" i="1"/>
  <c r="I99" i="1"/>
  <c r="I89" i="1"/>
  <c r="I88" i="1" s="1"/>
  <c r="I67" i="1"/>
  <c r="I86" i="1" s="1"/>
  <c r="I14" i="1"/>
  <c r="I56" i="1" s="1"/>
  <c r="I10" i="1"/>
  <c r="I112" i="1" l="1"/>
  <c r="I148" i="1"/>
  <c r="M30" i="1"/>
  <c r="E114" i="1"/>
  <c r="E138" i="1" s="1"/>
  <c r="E88" i="1"/>
  <c r="H143" i="2" l="1"/>
  <c r="E126" i="1"/>
  <c r="M114" i="1" l="1"/>
  <c r="I156" i="2" l="1"/>
  <c r="I157" i="2"/>
  <c r="I155" i="2"/>
  <c r="I147" i="2"/>
  <c r="I144" i="2"/>
  <c r="I141" i="2"/>
  <c r="I142" i="2"/>
  <c r="I133" i="2"/>
  <c r="I135" i="2"/>
  <c r="I136" i="2"/>
  <c r="I138" i="2"/>
  <c r="I139" i="2"/>
  <c r="I130" i="2"/>
  <c r="I131" i="2"/>
  <c r="I132" i="2"/>
  <c r="I125" i="2"/>
  <c r="I126" i="2"/>
  <c r="I127" i="2"/>
  <c r="I118" i="2"/>
  <c r="I119" i="2"/>
  <c r="I120" i="2"/>
  <c r="I121" i="2"/>
  <c r="I122" i="2"/>
  <c r="I123" i="2"/>
  <c r="I124" i="2"/>
  <c r="I91" i="2"/>
  <c r="I92" i="2"/>
  <c r="I93" i="2"/>
  <c r="I94" i="2"/>
  <c r="I95" i="2"/>
  <c r="I96" i="2"/>
  <c r="I97" i="2"/>
  <c r="I98" i="2"/>
  <c r="I99" i="2"/>
  <c r="I102" i="2"/>
  <c r="I103" i="2"/>
  <c r="I105" i="2"/>
  <c r="I107" i="2"/>
  <c r="I108" i="2"/>
  <c r="I110" i="2"/>
  <c r="I111" i="2"/>
  <c r="I114" i="2"/>
  <c r="I59" i="2"/>
  <c r="I60" i="2"/>
  <c r="I61" i="2"/>
  <c r="I62" i="2"/>
  <c r="I63" i="2"/>
  <c r="I64" i="2"/>
  <c r="I65" i="2"/>
  <c r="I66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58" i="2"/>
  <c r="I7" i="2"/>
  <c r="I9" i="2"/>
  <c r="I10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6" i="2"/>
  <c r="H87" i="2"/>
  <c r="H68" i="2"/>
  <c r="H57" i="2" s="1"/>
  <c r="H15" i="2"/>
  <c r="H8" i="2"/>
  <c r="I143" i="2" l="1"/>
  <c r="H5" i="2"/>
  <c r="M147" i="1"/>
  <c r="E147" i="1"/>
  <c r="E142" i="1" l="1"/>
  <c r="I116" i="2"/>
  <c r="M126" i="1"/>
  <c r="I129" i="2" s="1"/>
  <c r="M133" i="1"/>
  <c r="I137" i="2" s="1"/>
  <c r="M125" i="1"/>
  <c r="E133" i="1"/>
  <c r="M110" i="1"/>
  <c r="I113" i="2" s="1"/>
  <c r="M105" i="1"/>
  <c r="M100" i="1"/>
  <c r="M89" i="1"/>
  <c r="M103" i="1" l="1"/>
  <c r="I104" i="2" s="1"/>
  <c r="I106" i="2"/>
  <c r="I128" i="2"/>
  <c r="I115" i="2" s="1"/>
  <c r="M138" i="1"/>
  <c r="M88" i="1"/>
  <c r="I88" i="2" s="1"/>
  <c r="I90" i="2"/>
  <c r="M99" i="1"/>
  <c r="I100" i="2" s="1"/>
  <c r="I101" i="2"/>
  <c r="E110" i="1"/>
  <c r="E105" i="1"/>
  <c r="E103" i="1" s="1"/>
  <c r="E100" i="1"/>
  <c r="E99" i="1" s="1"/>
  <c r="E89" i="1"/>
  <c r="M67" i="1"/>
  <c r="E67" i="1"/>
  <c r="E86" i="1" s="1"/>
  <c r="M14" i="1"/>
  <c r="I15" i="2" s="1"/>
  <c r="E14" i="1"/>
  <c r="M10" i="1"/>
  <c r="I8" i="2" s="1"/>
  <c r="I5" i="2" l="1"/>
  <c r="I87" i="2"/>
  <c r="M112" i="1"/>
  <c r="H115" i="2"/>
  <c r="H158" i="2" s="1"/>
  <c r="H159" i="2" s="1"/>
  <c r="M86" i="1"/>
  <c r="I68" i="2"/>
  <c r="I57" i="2" s="1"/>
  <c r="E56" i="1"/>
  <c r="E148" i="1" s="1"/>
  <c r="M56" i="1"/>
  <c r="E112" i="1"/>
  <c r="I158" i="2" l="1"/>
  <c r="M142" i="1"/>
  <c r="M148" i="1" l="1"/>
  <c r="I159" i="2" s="1"/>
</calcChain>
</file>

<file path=xl/sharedStrings.xml><?xml version="1.0" encoding="utf-8"?>
<sst xmlns="http://schemas.openxmlformats.org/spreadsheetml/2006/main" count="1382" uniqueCount="478">
  <si>
    <t>№ п/п</t>
  </si>
  <si>
    <t>Наименование раздела, мероприятия</t>
  </si>
  <si>
    <t>Распорядитель средств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</si>
  <si>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</si>
  <si>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</si>
  <si>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</si>
  <si>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</si>
  <si>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</si>
  <si>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</si>
  <si>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«Развитие мер социальной поддержки отдельных категорий граждан»</t>
  </si>
  <si>
    <t>Итого по подпрограмме</t>
  </si>
  <si>
    <t>Итого по программе</t>
  </si>
  <si>
    <t>Проведение социально значимых мероприятий</t>
  </si>
  <si>
    <t>Обеспечение исполнения полномочий по предоставлению ежемесячной денежной компенсации на оплату жилищно-коммунальных услуг отдельным категориям граждан</t>
  </si>
  <si>
    <t>Внедрение современных технологий в деятельность учреждений системы социальной защиты и обслуживания населения</t>
  </si>
  <si>
    <t>"Семья и дети"</t>
  </si>
  <si>
    <t>"Доступная среда"</t>
  </si>
  <si>
    <t>Иные мероприятия</t>
  </si>
  <si>
    <t>"Содействие занятости населения, улучшение условий и охраны труда"</t>
  </si>
  <si>
    <t>Реализация прав граждан на труд и социальная защита от безработицы, а также создание благоприятных условий для обеспечения занятости населения</t>
  </si>
  <si>
    <t>«Оказание содействия добровольному переселению в Ульяновскую область соотечественников, проживающих за рубежом»</t>
  </si>
  <si>
    <t>Министерство здравоохранения и социального развития Ульяновской области, соисполнитель не предусмотрен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</si>
  <si>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</si>
  <si>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</si>
  <si>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</si>
  <si>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</si>
  <si>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</si>
  <si>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</si>
  <si>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</si>
  <si>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 xml:space="preserve">Плановое </t>
  </si>
  <si>
    <t>Фактическое</t>
  </si>
  <si>
    <t>запланированные</t>
  </si>
  <si>
    <t>достигнутые</t>
  </si>
  <si>
    <t>1.1.</t>
  </si>
  <si>
    <t>1.2.</t>
  </si>
  <si>
    <t>1.3.</t>
  </si>
  <si>
    <t>1.4.</t>
  </si>
  <si>
    <t>1.5.</t>
  </si>
  <si>
    <t>Предоставление мер социальной поддержки различным категориям граждан</t>
  </si>
  <si>
    <t>Предоставление мер социальной поддержки семьям, имеющим детей</t>
  </si>
  <si>
    <t>Доступная среда</t>
  </si>
  <si>
    <t>4</t>
  </si>
  <si>
    <t>5</t>
  </si>
  <si>
    <t>5.1.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</si>
  <si>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</si>
  <si>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</si>
  <si>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Оказание государственной социальной помощи и адресной материальной помощи гражданам</t>
  </si>
  <si>
    <t>Предоставление государственной социальной помощи, в том числе на основании социального контракта</t>
  </si>
  <si>
    <t>Предоставление мер социальной поддержки ветеранам труда</t>
  </si>
  <si>
    <t>Предоставление мер социальной поддержки труженикам тыла</t>
  </si>
  <si>
    <t>Предоставление мер социальной поддержки реабилитированным лицам и лицам, пострадавшим от политических репрессий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</si>
  <si>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</si>
  <si>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</si>
  <si>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</si>
  <si>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</si>
  <si>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</si>
  <si>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 защищённых категорий лиц</t>
  </si>
  <si>
    <t>Выплата единовременной материальной помощи военнослужащим, сотрудникам правоохранительных органов и членам их семей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</si>
  <si>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</si>
  <si>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</si>
  <si>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</si>
  <si>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</si>
  <si>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</si>
  <si>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</si>
  <si>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</si>
  <si>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</si>
  <si>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</si>
  <si>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</si>
  <si>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гражданам, родившимся в период с 01 января 1932 года по 31 декабря 1945 года</t>
  </si>
  <si>
    <t>Выплата премий Губернатора Ульяновской области инвалидам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</si>
  <si>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</si>
  <si>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поддержки сельским старостам</t>
  </si>
  <si>
    <t>Предоставление мер социальной государственной поддержки добровольным пожарным</t>
  </si>
  <si>
    <t>Компенсационные выплаты гражданам при возникновении поствакцинальных осложнений</t>
  </si>
  <si>
    <t>Предоставление мер социальной поддержки на оплату жилищно-коммунальных услуг отдельным категориям граждан</t>
  </si>
  <si>
    <t>Выплаты инвалидам  страховых премий по договору обязательного страхования владельцев транспортных средств</t>
  </si>
  <si>
    <t>Предоставление услуг социального обслуживания инвалидам, гражданам пожилого возраста и прочим категориям граждан (содержание учреждений социального обслуживания инвалидов, граждан пожилого возраста и иных категорий граждан)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</si>
  <si>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</si>
  <si>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</si>
  <si>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</si>
  <si>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Предоставление выплаты на содержание ребёнка в семье опекуна и приёмной семье, а также вознаграждение, причитающееся приёмному родителю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</si>
  <si>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</si>
  <si>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</si>
  <si>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Реализация мер социальной поддержки детей военнослужащих, сотрудников органов внутренних дел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</si>
  <si>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</si>
  <si>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</si>
  <si>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улучшению демографической ситуации в Ульяновской области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</si>
  <si>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</si>
  <si>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Единовременное пособие беременной жене военнослужащего, проходящего военную службу по призыву, а также ежемесячное пособие на ребёнка военнослужащего, проходящего военную службу по призыву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</si>
  <si>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</si>
  <si>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</si>
  <si>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Выплата пособий женщинам, вставшим на учёт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</t>
  </si>
  <si>
    <t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</t>
  </si>
  <si>
    <t xml:space="preserve">Выплата единовременного пособия при всех формах устройства детей, лишённых родительского попечения, в семью 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</si>
  <si>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учреждений</t>
  </si>
  <si>
    <t>Предоставление социальных услуг несовершеннолетним, оказавшимся в трудной жизненной ситуации (содержание и обеспечение деятельности детских домов, детских домов-интернатов и социально-реабилитационных центров для несовершеннолетних)</t>
  </si>
  <si>
    <t>1.3.1.</t>
  </si>
  <si>
    <t>1.3.2.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</si>
  <si>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</si>
  <si>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</si>
  <si>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</si>
  <si>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</si>
  <si>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</si>
  <si>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</si>
  <si>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</si>
  <si>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</si>
  <si>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</si>
  <si>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</si>
  <si>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</si>
  <si>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</si>
  <si>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</si>
  <si>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</si>
  <si>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</si>
  <si>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</si>
  <si>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</si>
  <si>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</si>
  <si>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1.5.19.</t>
  </si>
  <si>
    <t>1.5.20.</t>
  </si>
  <si>
    <t>1.5.21.</t>
  </si>
  <si>
    <t>1.5.22.</t>
  </si>
  <si>
    <t>1.5.23.</t>
  </si>
  <si>
    <t>1.5.24.</t>
  </si>
  <si>
    <t>1.5.25.</t>
  </si>
  <si>
    <t>1.5.26.</t>
  </si>
  <si>
    <t>1.5.27.</t>
  </si>
  <si>
    <t>1.5.28.</t>
  </si>
  <si>
    <t>1.5.29.</t>
  </si>
  <si>
    <t>1.5.30.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</si>
  <si>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</si>
  <si>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</si>
  <si>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Областное государственное автономное учреждение социального обслуживания «Психоневрологический интернат в пос. Лесной»</t>
  </si>
  <si>
    <t>Областное государственное автономное учреждение социального обслуживания «Геронтологический центр в г. Ульяновске»</t>
  </si>
  <si>
    <t>Областное государственное автономное учреждение социального обслуживания «Психоневрологический интернат в пос. Дальнее Поле»</t>
  </si>
  <si>
    <t>Областное государственное казённое учреждение социального обслуживания «Социально-оздоровительный центр для граждан пожилого возраста и инвалидов в г. Новоульяновске»</t>
  </si>
  <si>
    <t>Областное государственное автономное учреждение социального обслуживания «Психоневрологический интернат в с. Акшуат»</t>
  </si>
  <si>
    <t>Областное государственное автономное учреждение социального обслуживания «Специальный дом-интернат для престарелых и инвалидов в с. Акшуат»</t>
  </si>
  <si>
    <t>Областное государственное автономное учреждение социального обслуживания «Дом-интернат для престарелых и инвалидов в г. Новоульяновске»</t>
  </si>
  <si>
    <t>Областное государственное автономное учреждение социального обслуживания «Специальный дом-интернат для престарелых и инвалидов в с. Репьёвка Колхозная»</t>
  </si>
  <si>
    <t>Повышение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</si>
  <si>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областных государственных учреждений социального обслуживания</t>
  </si>
  <si>
    <t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«Подсолнух» в г. Ульяновске»</t>
  </si>
  <si>
    <t>Реализация комплекса информационных, просветительских и общественных мероприятий</t>
  </si>
  <si>
    <t>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</si>
  <si>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(далее – МГН) в Ульяновской области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</si>
  <si>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</si>
  <si>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</si>
  <si>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 xml:space="preserve">Участие сборных команд Ульяновской области в межрегиональных и всероссийских соревнованиях среди инвалидов </t>
  </si>
  <si>
    <t>Проведение летней и зимней спартакиады для инвалидов и граждан пожилого возраста</t>
  </si>
  <si>
    <t>Приобретение микроавтобуса для перевозки инвалидов и других МГН</t>
  </si>
  <si>
    <t>Предоставление адресной материальной помощи гражданам, оказавшимся в трудной жизненной ситуации; адресной материальной помощи неработающим пенсионерам, являющимся получателями страховых пенсий по старости и по инвалидности; адресной материальной помощи гражданам, которым предоставляется лечение методом программного системного гемодиализа</t>
  </si>
  <si>
    <t>Приобретение протезно-ортопедических изделий лицам, не имеющим инвалидности, но по медицинским показаниям нуждающимся в них</t>
  </si>
  <si>
    <t>Предоставление мер социальной поддержки ветеранам труда Ульяновской области</t>
  </si>
  <si>
    <t>Реализация мер социальной поддержки родителей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</si>
  <si>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 Сычева В.А .и Доронина Н.П.</t>
  </si>
  <si>
    <t>1.5.31.</t>
  </si>
  <si>
    <t>Предоставление мер государственной социальной поддержки отдельных категорий специалистов социального обслуживания населения и детских домов, работающих и проживающих в сельской местности на территории Ульяновской области»</t>
  </si>
  <si>
    <t>1.5.32.</t>
  </si>
  <si>
    <t>Предоставление мер социальной поддержки отдельных категорий молодых специалистов учреждений социального обслуживания населения и детских домов</t>
  </si>
  <si>
    <t>1.5.33.</t>
  </si>
  <si>
    <t>1.5.34.</t>
  </si>
  <si>
    <t>Предоставление единовременного пособия в целях возмещения вреда, причиненного в связи с исполнением работниками противопожарной службы Ульяновской области трудовых обязанностей</t>
  </si>
  <si>
    <t>1.5.35.</t>
  </si>
  <si>
    <t>Предоставление мер социальной поддержки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</si>
  <si>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1.5.36.</t>
  </si>
  <si>
    <t>Предоставление мер социальной поддержки  лицам награжденным знаком «Почетный донор СССР» и «Почетный донор России»</t>
  </si>
  <si>
    <t>1.5.37.</t>
  </si>
  <si>
    <t>1.5.38.</t>
  </si>
  <si>
    <t>1.5.39.</t>
  </si>
  <si>
    <t>1.6.</t>
  </si>
  <si>
    <t>1.7.</t>
  </si>
  <si>
    <t>Мероприятия по организации выплат мер социальной поддержки населению (содержание областных государственных учреждений социальной защиты населения по обеспечению хозяйственного обслуживания)</t>
  </si>
  <si>
    <t>2.1.</t>
  </si>
  <si>
    <t>2.2.</t>
  </si>
  <si>
    <t>2.3.</t>
  </si>
  <si>
    <t>Предоставление ежемесячной выплаты лицам из числа детей-сирот и детей, оставшихся без попечения родителей, обучающимся в муниципальных учреждениях образования</t>
  </si>
  <si>
    <t>2.4.</t>
  </si>
  <si>
    <t>2.5.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</si>
  <si>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учреждениях образования,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</si>
  <si>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2.6.</t>
  </si>
  <si>
    <t>2.7.</t>
  </si>
  <si>
    <t>2.8.</t>
  </si>
  <si>
    <t>Оплата проезда к месту лечения и обратно детей-сирот и детей, оставшихся без попечения родителей, а также лиц из числа детей, оставшихся без попечения родителей</t>
  </si>
  <si>
    <t>2.9.</t>
  </si>
  <si>
    <t>Возмещение расходов, связанных с обучением детей – сирот и детей, оставшихся без попечения родителей, а также лиц из числа детей, оставшихся без попечения родителей, на курсах по подготовке к поступлению в образовательные учреждения среднего профессионального и высшего профессионального образования</t>
  </si>
  <si>
    <t>2.10.</t>
  </si>
  <si>
    <t>2.10.1.</t>
  </si>
  <si>
    <t>2.10.2.</t>
  </si>
  <si>
    <t>2.10.3.</t>
  </si>
  <si>
    <t>2.10.4.</t>
  </si>
  <si>
    <t>2.10.5.</t>
  </si>
  <si>
    <t xml:space="preserve">Ежемесячная выплата на ребенка до достижения им возраста 3 лет  </t>
  </si>
  <si>
    <t>2.10.6.</t>
  </si>
  <si>
    <t>Предоставление мер социальной поддержи отдельным категориям инвалидов,  имеющих детей, по оплате жилых помещений частного жилищного фонда</t>
  </si>
  <si>
    <t>2.10.7.</t>
  </si>
  <si>
    <t>2.10.8.</t>
  </si>
  <si>
    <t>2.10.9.</t>
  </si>
  <si>
    <t>2.10.10.</t>
  </si>
  <si>
    <t>2.10.11.</t>
  </si>
  <si>
    <t>2.10.12.</t>
  </si>
  <si>
    <t>2.10.13.</t>
  </si>
  <si>
    <t>2.11.</t>
  </si>
  <si>
    <t>Организация льготного проезда железнодорожным транспортом пригородного сообщения обучающихся и студентов учреждений образования</t>
  </si>
  <si>
    <t>2.12.</t>
  </si>
  <si>
    <t>2.13.</t>
  </si>
  <si>
    <t>2.14.</t>
  </si>
  <si>
    <t>2.15.</t>
  </si>
  <si>
    <t>Реализация полномочий по оказанию семьям, детям и отдельным гражданам, попавшим в трудную жизненную ситуацию, помощи и реализации прав и интересов, в улучшении их социального положения, а также психологического статуса и содержание деятельности ОГКУ СО "Центр социально-психологической помощи семье и детям "Семья" в г. Ульяновске"</t>
  </si>
  <si>
    <t>-</t>
  </si>
  <si>
    <t>Областное государственное автономное учреждение социального обслуживания «Дом-интернат для престарелых и инвалидов «Союз» в с. Бригадировка»</t>
  </si>
  <si>
    <t>Предоставление соотечественникам единовременного пособия на жилищное обустройство</t>
  </si>
  <si>
    <t>5.2.</t>
  </si>
  <si>
    <t>Информирование местного населения и соотечественников, проживающих за рубежом, о добровольном переселении в Ульяновскую область</t>
  </si>
  <si>
    <t>3.1.</t>
  </si>
  <si>
    <t>3.1.1.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</si>
  <si>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</si>
  <si>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</si>
  <si>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</si>
  <si>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</si>
  <si>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</si>
  <si>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</si>
  <si>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</si>
  <si>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</si>
  <si>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</si>
  <si>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3.2.</t>
  </si>
  <si>
    <t>3.2.1.</t>
  </si>
  <si>
    <t>3.2.1.1.</t>
  </si>
  <si>
    <t>3.2.1.2.</t>
  </si>
  <si>
    <t>3.3.</t>
  </si>
  <si>
    <t>3.3.1.</t>
  </si>
  <si>
    <t>3.3.2.</t>
  </si>
  <si>
    <t>3.3.2.1.</t>
  </si>
  <si>
    <t>3.3.2.2.</t>
  </si>
  <si>
    <t>3.3.2.3.</t>
  </si>
  <si>
    <t>3.3.2.4.</t>
  </si>
  <si>
    <t>3.4.</t>
  </si>
  <si>
    <t>3.4.1.</t>
  </si>
  <si>
    <t>4.1.</t>
  </si>
  <si>
    <t>Информирование населения и работодателей о положении на рынке труда</t>
  </si>
  <si>
    <t>Организация ярмарок вакансий и учебных рабочих мест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</si>
  <si>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</t>
  </si>
  <si>
    <t xml:space="preserve">Профессиональное обучение и дополнительное профессиональное образование безработных граждан, включая обучение в другой местности </t>
  </si>
  <si>
    <t>Профессиональное обучение и дополнительное профессиональное образование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</si>
  <si>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Организация проведения оплачиваемых общественных работ</t>
  </si>
  <si>
    <t>Социальная адаптация безработных граждан на рынке труда</t>
  </si>
  <si>
    <t xml:space="preserve">Мероприятия в области социального партнёрства </t>
  </si>
  <si>
    <t>Мероприятия, направленные на снижение напряжённости на рынке труда, среди незанятых инвалидов</t>
  </si>
  <si>
    <t xml:space="preserve">Информационное сопровождение реализации мероприятий </t>
  </si>
  <si>
    <t xml:space="preserve">Средства на реализацию мероприятий, направленных на снижение напряжённости на рынке труда среди незанятых инвалидов  </t>
  </si>
  <si>
    <t>Организация опережающего профессионального обучения в организациях производственной сферы, осуществляющих реструктуризацию и модернизацию производства</t>
  </si>
  <si>
    <t>Улучшение условий и охраны труда</t>
  </si>
  <si>
    <t>Организация и проведение месячника охраны труда</t>
  </si>
  <si>
    <t xml:space="preserve">Организация и проведение областных конкурсов по охране труда </t>
  </si>
  <si>
    <t>Мероприятия по реализации прав граждан на труд и создание благоприятных условий для обеспечения занятости населения (обеспечение деятельности областных государственных казённых учреждений центров занятости населения)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</si>
  <si>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</si>
  <si>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</si>
  <si>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</si>
  <si>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</si>
  <si>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</si>
  <si>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</si>
  <si>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</si>
  <si>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</si>
  <si>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</si>
  <si>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</si>
  <si>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4.2.</t>
  </si>
  <si>
    <t>4.2.1.</t>
  </si>
  <si>
    <t>4.2.1.1.</t>
  </si>
  <si>
    <t>4.2.1.2.</t>
  </si>
  <si>
    <t>4.2.2.</t>
  </si>
  <si>
    <t>4.2.3.</t>
  </si>
  <si>
    <t>4.3.</t>
  </si>
  <si>
    <t>4.4.</t>
  </si>
  <si>
    <t>4.5.</t>
  </si>
  <si>
    <t>4.5.1.</t>
  </si>
  <si>
    <t>4.5.2.</t>
  </si>
  <si>
    <t>4.6.</t>
  </si>
  <si>
    <t>4.7.</t>
  </si>
  <si>
    <t>Организация временного трудоустройства несовершеннолетних граждан в возрасте от 14 до 18 лет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профессионального и среднего профессионального образования, ищущих работу впервые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</si>
  <si>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 и прошедшим профессиональное  обучение и дополнительное профессиональное образование по направлению органов службы занятости,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</si>
  <si>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>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</t>
  </si>
  <si>
    <t xml:space="preserve">Софинансирование дополнительных мероприятий в сфере занятости населения, включающих в себя 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 </t>
  </si>
  <si>
    <t>Предоставление субсидий из областного бюджета Ульяновской области на возмещение затрат юридических лиц, индивидуальных предпринимателей на оборудование (оснащение) рабочих мест для незанятых инвалидов, в том числе инвалидов, использующих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</si>
  <si>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</si>
  <si>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>6.1.</t>
  </si>
  <si>
    <t>Обеспечение деятельности центрального аппарата Министерства и его территориальных органов</t>
  </si>
  <si>
    <t>6.2.</t>
  </si>
  <si>
    <t>Организационные мероприятия: разработка программы энергосбережения и повышения энергетической эффективности, проведение энергетических обследований с оформлением энергетических паспортов</t>
  </si>
  <si>
    <t>6.3.</t>
  </si>
  <si>
    <t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(ОГАУСО «Реабилитационный центр для инвалидов молодого возраста «Сосновый бор» в р. Вешкайма», ОГКУСО «Социально-реабилитационный центр для несовершеннолетних «Причал надежды» в г. Ульяновске»)</t>
  </si>
  <si>
    <t xml:space="preserve"> «Обеспечение реализации государственной программы»</t>
  </si>
  <si>
    <t xml:space="preserve">Министерство здравоохранения и социального развития Ульяновской области, соисполнитель не предусмотрен </t>
  </si>
  <si>
    <t>Министерство здравоохранения и социального развития Ульяновской области, Правительство Ульяновской области</t>
  </si>
  <si>
    <t>Правительство Ульяновской области</t>
  </si>
  <si>
    <t>Семья и дети</t>
  </si>
  <si>
    <t>3.</t>
  </si>
  <si>
    <t>6</t>
  </si>
  <si>
    <t>"Социальная поддержка и защита населения Ульяновской области на 2014-2018 годы"</t>
  </si>
  <si>
    <t>х</t>
  </si>
  <si>
    <t>Количество граждан пожилого возраста и инвалидов, принявших участие в областных общественно и социально значимых мероприятиях и в мероприятиях, предназначенных для реализации социокультурных потребностей граждан пожилого возраста и инвалидов, тыс. человек</t>
  </si>
  <si>
    <t xml:space="preserve">Показатель
Количество граждан пожилого возраста, приобщённых к занятиям физической культурой и здоровому образу жизни, тыс. человек
</t>
  </si>
  <si>
    <t>Доля детей-сирот и детей, оставшихся без попечения родителей, переданных на воспитание в семьи,  в общей численности детей-сирот и детей,  оставшихся без попечения родителей, процентов</t>
  </si>
  <si>
    <t>Численность соотечественников из  числа граждан, вынужденно покинувших территорию Украины, переселившихся в Ульяновскую область, человек</t>
  </si>
  <si>
    <t>Количество работников, прошедших обучение по охране труда в аккредитованных обучающих организациях, человек</t>
  </si>
  <si>
    <t>Доля малоимущих семей и малоимущих одиноко проживающих граждан, являющихся получателями государственной социальной помощи на основании социального контракта, в общей численности малоимущих семей и малоимущих одиноко проживающих граждан, обратившихся за государственной социальной помощью, процентов</t>
  </si>
  <si>
    <t>Доля граждан, получивших государственную социальную помощь на основании социального контракта, преодолевших трудную жизненную ситуацию, в общей численности граждан, получивших государственную социальную помощь на основании социального контракта, процентов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</si>
  <si>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учреждениях социального обслуживания, процентов</t>
  </si>
  <si>
    <t>Министерство здравоохранения и социального развития Ульяновской области, Савельева Галина Александровна, директор департамента, 41-72-03</t>
  </si>
  <si>
    <t>Ерганова Лариса Ивановна, референт отдела трудовых отношений, охраны труда и социального партнёрства, тел. 41-72-04.</t>
  </si>
  <si>
    <t>Ковальчук Виктор Иванович, референт отдела трудовой миграции, тел. 41-72-07.</t>
  </si>
  <si>
    <t>Отчёт об исполнении государственной программы по итогам 2014 года</t>
  </si>
  <si>
    <t>Отчёт об исполнении плана -  графика реализации государственной программы по итогам  2014 года</t>
  </si>
  <si>
    <t>Финансирование (по всем источникам), тыс. руб.</t>
  </si>
  <si>
    <t>Министерство здравоохраения и социального развития Ульяновской области, Правительство Ульяновской области</t>
  </si>
  <si>
    <t>ИТОГО по программе</t>
  </si>
  <si>
    <r>
      <t xml:space="preserve">Средства на социальные выплаты безработным гражданам </t>
    </r>
    <r>
      <rPr>
        <sz val="9"/>
        <color rgb="FF000000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</si>
  <si>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t>Сведения о достижении целевых показателей Государственной программы</t>
  </si>
  <si>
    <t>Наименование целевого индикатора</t>
  </si>
  <si>
    <t>Плановое значение</t>
  </si>
  <si>
    <t>Фактическое значение</t>
  </si>
  <si>
    <t>Процент достижения целевого индикатора (Факт/План)</t>
  </si>
  <si>
    <t>Причина отклонения</t>
  </si>
  <si>
    <t>СВЕДЕНИЯ</t>
  </si>
  <si>
    <t>о внесённых изменениях в государственную программу за 2014 год</t>
  </si>
  <si>
    <t>N п/п</t>
  </si>
  <si>
    <t>Вид нормативного правового акта</t>
  </si>
  <si>
    <t xml:space="preserve">Дата принятия </t>
  </si>
  <si>
    <t>Номер</t>
  </si>
  <si>
    <t>Суть изменений (краткое изложение)</t>
  </si>
  <si>
    <t xml:space="preserve"> Постановление Правительства Ульяновской области</t>
  </si>
  <si>
    <t xml:space="preserve"> 21.02.2014</t>
  </si>
  <si>
    <t>N 4/58-П</t>
  </si>
  <si>
    <t xml:space="preserve"> 20.06.2014 </t>
  </si>
  <si>
    <t>N 16/242-П</t>
  </si>
  <si>
    <t xml:space="preserve"> 14.07.2014 </t>
  </si>
  <si>
    <t>N 18/290-П</t>
  </si>
  <si>
    <t xml:space="preserve"> N 22/398-П</t>
  </si>
  <si>
    <t>Перераспределение средств для обеспечения своевременной выплаты мер социальной поддержки населения</t>
  </si>
  <si>
    <t>Государственный заказчик государственной программы</t>
  </si>
  <si>
    <t xml:space="preserve"> N 31/586-П</t>
  </si>
  <si>
    <t>Министерство здравоохранения и социального развития Ульяновской области,  Козлова Наталья Александровна, директор департамента социальной защиты населения, тел. 44-12-85, Адонин Александр Алексеевич, директор департамента методологии и организации социальных выплат и жилищных субсидий, 44-03-76, Власова Лидия Ивановна, начальник отдела финансирования расходных обязательств, 44-46-03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</si>
  <si>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</si>
  <si>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Количество граждан пожилого возраста, приобщённых к занятиям физической культурой и здоровому образу жизни, тыс. человек</t>
  </si>
  <si>
    <t>1 кв</t>
  </si>
  <si>
    <t>4 кв</t>
  </si>
  <si>
    <t xml:space="preserve">1 кв </t>
  </si>
  <si>
    <t xml:space="preserve">4 кв </t>
  </si>
  <si>
    <t>4 кв.</t>
  </si>
  <si>
    <t>2 кв</t>
  </si>
  <si>
    <t>3 кв</t>
  </si>
  <si>
    <t>2кв</t>
  </si>
  <si>
    <t>3 кв.</t>
  </si>
  <si>
    <t>заключено 22 социальных контракта</t>
  </si>
  <si>
    <t>адресная помощь оказана 4580 чел.</t>
  </si>
  <si>
    <t>16 чел. выдано свидетельство о предоставлении единовременной денежной выплате</t>
  </si>
  <si>
    <t>выплачена премия 5 победителям</t>
  </si>
  <si>
    <t>обустройство входной группы № 4 с учетом доступности; обустройство входной группы №10</t>
  </si>
  <si>
    <t>в 2015 году будет установлен лифт</t>
  </si>
  <si>
    <t>адаптация санитарных узлов в корпусе № 2, № 3, оборудование пандусом корпуса № 4</t>
  </si>
  <si>
    <t xml:space="preserve">Выполнены работы по обустройству прилегающей территории </t>
  </si>
  <si>
    <t>устройство пандуса у входа в столовую; устройство пандуса у здания медицинского блока; устройство пандуса у здания жилого корпуса №1; устройство поручней у здания жилого корпуса №2.</t>
  </si>
  <si>
    <t xml:space="preserve">Приобретено реабилитационное оборудование: набор психолога «Пертра», кресло с санитарным оснащением «гигиеническая туалетно-ванная система»,    туалетное сиденье мобильное
зажим, устройство для подтягивания, стол,
спец. посуда для инвалидов  </t>
  </si>
  <si>
    <t>заключен договор на оказание услуг по применению жестового языка для родителей детей-инвалидов. Проведено 2 курса лекций по 40 часов.</t>
  </si>
  <si>
    <t>заключен договор на сумму 42,0 тыс.рублей на издание печатной продукции. Изготовлены, буклеты, брошюры, информационные листы.</t>
  </si>
  <si>
    <t>заключены 4 договора на 40,0 тыс.рублей): «Белая трость», Международный день глухих, День больных рассеянных склерозом, День больных сахарным диабетом</t>
  </si>
  <si>
    <t>2 договора на 60,0 тыс.рублей на участие в Всероссийском первенстве по настольному теннису в г. Сочи среди глухих и спортивном фестивале среди слепых в г. Казани</t>
  </si>
  <si>
    <t>приобретен спецавтотранспорт для ЦСО "Доверие"</t>
  </si>
  <si>
    <t>35983 чел.</t>
  </si>
  <si>
    <t>36792 чел.</t>
  </si>
  <si>
    <t>15421 чел.</t>
  </si>
  <si>
    <t>13845 чел.(изменение количества получателей  можно объяснить дифференциацией населения по уровню доходов различных категорий)</t>
  </si>
  <si>
    <t xml:space="preserve">13200 чел. </t>
  </si>
  <si>
    <t>13267 чел.</t>
  </si>
  <si>
    <t xml:space="preserve">2935 чел. </t>
  </si>
  <si>
    <t>2495 чел.</t>
  </si>
  <si>
    <t xml:space="preserve">2860 чел. </t>
  </si>
  <si>
    <t>620 чел. (снижение количества обусловлено газификацией отдельных жилых помещений)</t>
  </si>
  <si>
    <t>150610 чел.</t>
  </si>
  <si>
    <t>145447 чел. (96,6%)</t>
  </si>
  <si>
    <t xml:space="preserve">94 чел. </t>
  </si>
  <si>
    <t>96 чел. (102%)</t>
  </si>
  <si>
    <t>46400 (56%, в соответствии с актами оказанных услуг ОАО «Башкортостанская ППК» за период с января по декабрь 2014 года )</t>
  </si>
  <si>
    <t>Численность соотечественников, проживающих за рубежом (далее - соотечественники), переселившихся в Ульяновскую область, человек (5.1.)</t>
  </si>
  <si>
    <t>Численность соотечественников из числа граждан, вынужденно покинувших территорию Украины, переселившихся в Ульяновскую область, человек (5.1.1.)</t>
  </si>
  <si>
    <t>Доля соотечественников трудоспособного возраста, получивших содействие в трудоустройстве, в общей численности соотечественников трудоспособного возраста, процентов (5.2.)</t>
  </si>
  <si>
    <t>Доля соотечественников трудоспособного возраста, принявших участие в организации самозанятости (индивидуальное предпринимательство, личное подсобное хозяйство), в общей численности соотечественников трудоспособного возраста, процентов (5.3.)</t>
  </si>
  <si>
    <t>Доля соотечественников в возрасте до 30 лет в общей численности соотечественников трудоспособного возраста, процентов (5.4.)</t>
  </si>
  <si>
    <t>Доля соотечественников, получивших содействие в жилищном обустройстве, в общей численности соотечественников, переселившихся в Ульяновскую область, процентов (5.5.)</t>
  </si>
  <si>
    <t>Не смогли своевременно выехать с территории Украины</t>
  </si>
  <si>
    <t>Многие соотечественники не обращаются в центры занятости населения, пытаются трудоустроиться самостоятельно</t>
  </si>
  <si>
    <t>Отсутствуют желающие заниматься индивидуальным предпринимательством</t>
  </si>
  <si>
    <t>Перевыполнение планового показателя: программа пользуется большой популярностью среди молодёжи</t>
  </si>
  <si>
    <t>Не все переселившиеся соотечественники получили свидетельства участников Государственной программы;Некоторые отказались от получения областной составляющей пособия (443 руб.)</t>
  </si>
  <si>
    <t>К концу 2014 года не все соотечественники прибыли на территорию региона по причинам личного характера</t>
  </si>
  <si>
    <t>Доля соотечественников трудоспособного возраста, получивших содействие в трудоустройстве, в общей численности соотечественников трудоспособного возраста, процентов</t>
  </si>
  <si>
    <t>Доля соотечественников трудоспособного возраста, принявших участие в организации самозанятости (индивидуальное предпринимательство, личное подсобное хозяйство), в общей численности соотечественников трудоспособного возраста, процентов</t>
  </si>
  <si>
    <t>Доля соотечественников в возрасте до 30 лет в общей численности соотечественников трудоспособного возраста, процентов</t>
  </si>
  <si>
    <t>Доля соотечественников, получивших содействие в жилищном обустройстве, в общей численности соотечественников, переселившихся в Ульяновскую область, процентов</t>
  </si>
  <si>
    <t xml:space="preserve">Уровень регистрируемой безработицы к численности эко-номически активного населе-ния Ульяновской области, процентов </t>
  </si>
  <si>
    <t xml:space="preserve">Причины отклонения - снижение численности зареги-стрированных безработных </t>
  </si>
  <si>
    <t xml:space="preserve">Доля инвалидов, которым планируется оказать содействие в трудоустройстве, в общей численности инвалидов трудоспособного возраста, процентов </t>
  </si>
  <si>
    <t xml:space="preserve">Количество работников, прошедших обучение по охране труда в аккредитованных обучающих организациях, человек </t>
  </si>
  <si>
    <t>В связи с изменением законодательства по охране труда количество работников, прошедших обучение  увеличилось</t>
  </si>
  <si>
    <t>Уровень регистрируемой безработицы к численности экономически активного населения Ульяновской области, процентов</t>
  </si>
  <si>
    <t>Издание газеты «Трудоустройство-73 регион» (ежемесячно), размещение «Альбома вакансий» на ТВ (24 выхода в году), статьи в СМИ, сюжеты на ТВ</t>
  </si>
  <si>
    <t>Проведение 121 ярмарок вакансий и учебных рабочих мест</t>
  </si>
  <si>
    <t>Работа проводится в соответствии с госпрограммой и зависит от количе-ства граждан обра-тившихся в службу занятости. Плани-ровалось оказать услуги профориен-тации 10833 чел</t>
  </si>
  <si>
    <t>Проведение конкурсов «Лучший работодатель в сфере содействия занятости населения в ульяновской области», «Российская организация высокой социальной эффективности»</t>
  </si>
  <si>
    <t>Доля инвалидов, которым плани-руется оказать содействие в трудоустройстве, в общей числен-ности инвалидов трудоспособного возраста, процен-тов</t>
  </si>
  <si>
    <t>2 кв.</t>
  </si>
  <si>
    <t>Планировалось ор-ганизовать обуче-ние по программе опережающего обучения в органи-зациях производ-ственной сферы, осуществляющих реструктуризацию и модернизацию производства  290 человек</t>
  </si>
  <si>
    <t xml:space="preserve"> Лаптев Николай Викторович, референт отдела профобучения, профориентации, тел. 41-72-03.</t>
  </si>
  <si>
    <t xml:space="preserve"> Аисова Гузель Равильевна, референт отдела со слабозащищёнными категориями граждан, тел. 42-16-75.</t>
  </si>
  <si>
    <t>Хмелевских Андрей Алексеевич, зам.директора – начальник отдела трудовых отношений, охраны труда и социального партнерства, тел. 41-17-20</t>
  </si>
  <si>
    <t xml:space="preserve"> Фирстаев Владимир Сергеевич, тел. 41-72-06 </t>
  </si>
  <si>
    <t xml:space="preserve">Фирстаев Владимир Сергеевич, тел. 41-72-06 </t>
  </si>
  <si>
    <t>Лаптев Николай Викторович, референт отдела профобу-чения, профориентации, тел. 41-72-03.</t>
  </si>
  <si>
    <t>Проведение областного конкурса «Лучшая организация работы по охране труда 2014года» - 10 призовых мест.</t>
  </si>
  <si>
    <t xml:space="preserve"> Проведение месячника  охраны труда в Ульяновской области – 80 мероприятий.</t>
  </si>
  <si>
    <t>договор на оказание услуг по организации участия команды в первой спартакиаде пенсионеров России в г. Чебоксары  на сумму 44,8  тыс.рублей</t>
  </si>
  <si>
    <t>Численность соотечественников, проживающих за рубежом переселившихся в Ульяновскую область, человек</t>
  </si>
  <si>
    <t>Планируемый объем финансирования, тыс. руб.*</t>
  </si>
  <si>
    <t>Предоставленное финансирование, тыс. руб.**</t>
  </si>
  <si>
    <t>*средства предусмотрены в Государственной программе "Социальная поддержка и защита населения Ульяновской области на 2014-2018 годы" на 2014 год для выполнения данных мероприятий</t>
  </si>
  <si>
    <t>**средства предусмотрены в областном бюджете Ульяновской области на 2014 год для выполнения данных мероприятий</t>
  </si>
  <si>
    <t>выплаты на 46 усыновлённых детей</t>
  </si>
  <si>
    <t>произведены выплаты на 43 усыновлённых ребёнка, процент выполнения 93,5%</t>
  </si>
  <si>
    <t>выплаты на 59 человек</t>
  </si>
  <si>
    <t>произведены выплаты на 59 человек, процент выполнения 99,1%</t>
  </si>
  <si>
    <t>реализация 17 сертификатов</t>
  </si>
  <si>
    <t>реализовано 15 сертификатов, процент выполнения 81,2%</t>
  </si>
  <si>
    <t xml:space="preserve">2576 получателей </t>
  </si>
  <si>
    <t>2572 получателей, процент выполнения 99,8%</t>
  </si>
  <si>
    <t>субвенции для осуществления деятельности по опеке и попечительству для 23 МО</t>
  </si>
  <si>
    <t>субвенции для осуществления деятельности по опеке и попечительству для 23 МО, процент выполнения 100%</t>
  </si>
  <si>
    <t>произвести возмещение расходов 17 получателям</t>
  </si>
  <si>
    <t>произведено возмещение расходов 17 получателям, процент выполнения 100%</t>
  </si>
  <si>
    <t>выплаты на 442 ребёнка, принятых на воспитание в семью</t>
  </si>
  <si>
    <t xml:space="preserve">произведены выплаты на 418 детей, принятых на воспитание в семью, процент выполнения 94,5 </t>
  </si>
  <si>
    <t>Габбасова Наталья Николаевна, директор департамента охраны прав несовершеннолетних,тел. 44-95-71</t>
  </si>
  <si>
    <t xml:space="preserve">Департамент социальной защиты населения, заместитель директора департамента Нафеева Еленая Анатольевнаа, тел.44-12-85 </t>
  </si>
  <si>
    <t>Министерство здравоохранения и социального развития Ульяновской области,  Нафеева Еленая Анатольевнаа, заместитель директора департамента социальной защиты населения,тел. 44-12-85, Адонин Александр Алексеевич, директор департамента методологии и организации социальных выплат и жилищных субсидий, 44-03-76</t>
  </si>
  <si>
    <r>
      <t xml:space="preserve">Средства на социальные выплаты безработным гражданам </t>
    </r>
    <r>
      <rPr>
        <sz val="10"/>
        <color rgb="FF000000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</si>
  <si>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r>
      <t>доля доступных для граждан пожилого возраста и инвалидов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учреждений социального обслуживания в общем количестве учреждений социального обслуживания, процентов</t>
    </r>
  </si>
  <si>
    <r>
      <t>Численность получателей государственных услуг</t>
    </r>
    <r>
      <rPr>
        <b/>
        <sz val="9"/>
        <color theme="1"/>
        <rFont val="Times New Roman"/>
        <family val="1"/>
        <charset val="204"/>
      </rPr>
      <t xml:space="preserve"> 20652</t>
    </r>
  </si>
  <si>
    <r>
      <t xml:space="preserve">Планировалось направить на обучение </t>
    </r>
    <r>
      <rPr>
        <b/>
        <sz val="9"/>
        <color theme="1"/>
        <rFont val="Times New Roman"/>
        <family val="1"/>
        <charset val="204"/>
      </rPr>
      <t>950</t>
    </r>
    <r>
      <rPr>
        <sz val="9"/>
        <color theme="1"/>
        <rFont val="Times New Roman"/>
        <family val="1"/>
        <charset val="204"/>
      </rPr>
      <t xml:space="preserve"> безработных граждан с учётом востребованных на рынке труда профессий. </t>
    </r>
  </si>
  <si>
    <r>
      <t xml:space="preserve">Оказание услуг по повышению профнавыков и умению </t>
    </r>
    <r>
      <rPr>
        <b/>
        <sz val="9"/>
        <color theme="1"/>
        <rFont val="Times New Roman"/>
        <family val="1"/>
        <charset val="204"/>
      </rPr>
      <t>100</t>
    </r>
    <r>
      <rPr>
        <sz val="9"/>
        <color theme="1"/>
        <rFont val="Times New Roman"/>
        <family val="1"/>
        <charset val="204"/>
      </rPr>
      <t xml:space="preserve"> гражданам пенсионного возраста</t>
    </r>
  </si>
  <si>
    <r>
      <t xml:space="preserve">Центрами занятости населения планировалось направить </t>
    </r>
    <r>
      <rPr>
        <b/>
        <sz val="9"/>
        <color theme="1"/>
        <rFont val="Times New Roman"/>
        <family val="1"/>
        <charset val="204"/>
      </rPr>
      <t>1557</t>
    </r>
    <r>
      <rPr>
        <sz val="9"/>
        <color theme="1"/>
        <rFont val="Times New Roman"/>
        <family val="1"/>
        <charset val="204"/>
      </rPr>
      <t xml:space="preserve"> граждан на оплачиваемые общественные работы</t>
    </r>
  </si>
  <si>
    <r>
      <t xml:space="preserve">Трудоустройство на временные работы  </t>
    </r>
    <r>
      <rPr>
        <b/>
        <sz val="9"/>
        <color theme="1"/>
        <rFont val="Times New Roman"/>
        <family val="1"/>
        <charset val="204"/>
      </rPr>
      <t>5172 ч</t>
    </r>
    <r>
      <rPr>
        <sz val="9"/>
        <color theme="1"/>
        <rFont val="Times New Roman"/>
        <family val="1"/>
        <charset val="204"/>
      </rPr>
      <t xml:space="preserve">ел., из них несовершеннолетних граждан от 14 до18 лет – </t>
    </r>
    <r>
      <rPr>
        <b/>
        <sz val="9"/>
        <color theme="1"/>
        <rFont val="Times New Roman"/>
        <family val="1"/>
        <charset val="204"/>
      </rPr>
      <t>5011</t>
    </r>
    <r>
      <rPr>
        <sz val="9"/>
        <color theme="1"/>
        <rFont val="Times New Roman"/>
        <family val="1"/>
        <charset val="204"/>
      </rPr>
      <t xml:space="preserve">чел., безработных граждан от 18 до 20 лет – </t>
    </r>
    <r>
      <rPr>
        <b/>
        <sz val="9"/>
        <color theme="1"/>
        <rFont val="Times New Roman"/>
        <family val="1"/>
        <charset val="204"/>
      </rPr>
      <t>28</t>
    </r>
    <r>
      <rPr>
        <sz val="9"/>
        <color theme="1"/>
        <rFont val="Times New Roman"/>
        <family val="1"/>
        <charset val="204"/>
      </rPr>
      <t xml:space="preserve"> чел., безработных граждан испытывающих трудности – </t>
    </r>
    <r>
      <rPr>
        <b/>
        <sz val="9"/>
        <color theme="1"/>
        <rFont val="Times New Roman"/>
        <family val="1"/>
        <charset val="204"/>
      </rPr>
      <t>133</t>
    </r>
    <r>
      <rPr>
        <sz val="9"/>
        <color theme="1"/>
        <rFont val="Times New Roman"/>
        <family val="1"/>
        <charset val="204"/>
      </rPr>
      <t xml:space="preserve"> чел. </t>
    </r>
  </si>
  <si>
    <r>
      <t xml:space="preserve">Организация работы  по сопровождению </t>
    </r>
    <r>
      <rPr>
        <b/>
        <sz val="9"/>
        <color theme="1"/>
        <rFont val="Times New Roman"/>
        <family val="1"/>
        <charset val="204"/>
      </rPr>
      <t xml:space="preserve">814 </t>
    </r>
    <r>
      <rPr>
        <sz val="9"/>
        <color theme="1"/>
        <rFont val="Times New Roman"/>
        <family val="1"/>
        <charset val="204"/>
      </rPr>
      <t>безработных граждан с целью адаптации на рынке труда</t>
    </r>
  </si>
  <si>
    <r>
      <t xml:space="preserve">Оказание </t>
    </r>
    <r>
      <rPr>
        <b/>
        <sz val="9"/>
        <color theme="1"/>
        <rFont val="Times New Roman"/>
        <family val="1"/>
        <charset val="204"/>
      </rPr>
      <t xml:space="preserve">112 </t>
    </r>
    <r>
      <rPr>
        <sz val="9"/>
        <color theme="1"/>
        <rFont val="Times New Roman"/>
        <family val="1"/>
        <charset val="204"/>
      </rPr>
      <t>гражданам, желающим открыть собственное дело, информационно-консультационных услуг по вопросам предпринимательства. Организация обучения безработных граждан основам предпринимательской деятельности. Предоставление государственной услуги по содействию в самозанятости безработным гражданам с  выплатой единовременной финансовой помощи.</t>
    </r>
  </si>
  <si>
    <r>
      <t xml:space="preserve">В 2014 году предусмотрено создание (оборудование) </t>
    </r>
    <r>
      <rPr>
        <b/>
        <sz val="9"/>
        <color theme="1"/>
        <rFont val="Times New Roman"/>
        <family val="1"/>
        <charset val="204"/>
      </rPr>
      <t>170</t>
    </r>
    <r>
      <rPr>
        <sz val="9"/>
        <color theme="1"/>
        <rFont val="Times New Roman"/>
        <family val="1"/>
        <charset val="204"/>
      </rPr>
      <t xml:space="preserve"> рабочих мест для трудоустройства незанятых инвалидов, из них 6 инвалидов-колясочников.</t>
    </r>
  </si>
  <si>
    <r>
      <t xml:space="preserve">Повысить конкурентоспособность </t>
    </r>
    <r>
      <rPr>
        <b/>
        <sz val="9"/>
        <color theme="1"/>
        <rFont val="Times New Roman"/>
        <family val="1"/>
        <charset val="204"/>
      </rPr>
      <t>300</t>
    </r>
    <r>
      <rPr>
        <sz val="9"/>
        <color theme="1"/>
        <rFont val="Times New Roman"/>
        <family val="1"/>
        <charset val="204"/>
      </rPr>
      <t xml:space="preserve"> женщин на рынке труда ускорить социальную и трудовую адаптацию, предоставить возможность получения более высокой оплаты труда.</t>
    </r>
  </si>
  <si>
    <r>
      <t xml:space="preserve">Пособие получают граждане прибывшие на территорию Ульяновской области и имеют свидетельство участника Госпрограммы. Размер пособия составляет 443 руб. на одного человека. Единовременное пособие планируется выплатить </t>
    </r>
    <r>
      <rPr>
        <b/>
        <sz val="9"/>
        <color theme="1"/>
        <rFont val="Times New Roman"/>
        <family val="1"/>
        <charset val="204"/>
      </rPr>
      <t>1706</t>
    </r>
    <r>
      <rPr>
        <sz val="9"/>
        <color theme="1"/>
        <rFont val="Times New Roman"/>
        <family val="1"/>
        <charset val="204"/>
      </rPr>
      <t xml:space="preserve"> соотечественникам</t>
    </r>
  </si>
  <si>
    <t>Дополнено подпрограммой "Оказание содействия добровольному переселению в Ульяновскую область соотечественников, проживающих за рубежом</t>
  </si>
  <si>
    <t>Изменение, цели, задач, показателей. Введение 2-х новых подпрограмм. Введение средств федерального бюджета, введение мероприятий по содержанию подведомственной сети, Министерства в целом. Приведение в соответствие проект областного бюджета на 2015-2017 гг.</t>
  </si>
  <si>
    <t>Перераспределение средств для обеспечения своевременной выплаты мер социальной поддержки населения.</t>
  </si>
  <si>
    <t>Перераспределения средств внутри подпрограммы «Оказание содействия добровольному переселению в Ульяновскую область соотечественников, проживающих за рубежом» (далее – подпрограмма) с мероприятия подпрограммы «Информирование местного населения и соотечественников, проживающих за рубежом, о возможности добровольного переселения в Ульяновскую область» на мероприятия подпрограммы «Предоставление соотечественникам, проживающим за рубежом, единовременного пособия на жилищное обустройство</t>
  </si>
  <si>
    <t>выплаты на содержание ребёнка произведены 3700 получателям, выплаты вознаграждения. прияитающегося приёмным родителям - 2142 получателям, процент выполнения 99,7%</t>
  </si>
  <si>
    <t>Примечание</t>
  </si>
  <si>
    <t>Финансирование данного мероприятия производилось за счёт средств федерального бюджета. Исполнение составило 167522,5 тыс. руб.</t>
  </si>
  <si>
    <t xml:space="preserve">1. Один сертификат выдан 30.10.2014 года на сумму 146 350,49 рублей; срок действия сертификат истекает 30.04.2015. Будет реализован в 2015 году.                                2. На второй серитфикат заявитель обратился с заявление 12.11.2014 года. Документы заявителем не представлены. </t>
  </si>
  <si>
    <t>Государственные услуги безработным гражданам оказывались качественно и в полном объёме. Всего численность получателей госуслуг составила 80998. Причины неполного освоения средств - сокращение численности зарегистрированных безработных граждан.</t>
  </si>
  <si>
    <r>
      <t xml:space="preserve">Услуги  информирования оказаны </t>
    </r>
    <r>
      <rPr>
        <b/>
        <sz val="9"/>
        <color theme="1"/>
        <rFont val="Times New Roman"/>
        <family val="1"/>
        <charset val="204"/>
      </rPr>
      <t xml:space="preserve">17373 </t>
    </r>
    <r>
      <rPr>
        <sz val="9"/>
        <color theme="1"/>
        <rFont val="Times New Roman"/>
        <family val="1"/>
        <charset val="204"/>
      </rPr>
      <t xml:space="preserve">безработным гражданам  и </t>
    </r>
    <r>
      <rPr>
        <b/>
        <sz val="9"/>
        <color theme="1"/>
        <rFont val="Times New Roman"/>
        <family val="1"/>
        <charset val="204"/>
      </rPr>
      <t>4025</t>
    </r>
    <r>
      <rPr>
        <sz val="9"/>
        <color theme="1"/>
        <rFont val="Times New Roman"/>
        <family val="1"/>
        <charset val="204"/>
      </rPr>
      <t xml:space="preserve"> работодателям. Средства были израсходованны в неполном объёме в связи с выходом Распоряжения Правительства Ульяновской области  от 11.08.2014 № 520-пр О некоторых мерах по сокращению расходов бюджета Ульяновской области.</t>
    </r>
  </si>
  <si>
    <t>Органами службы занятости населения было проведено 1081 ярмарок вакансий.  В 2014 году количество работодателей, принявших участие в ярмарках вакансий составило 3232 единицы. В работе ярмарок вакансий принимали участие также представители частных кадровых агентств и индивидуальные предприниматели, получившие субсидии по Программе поддержки занятости населения Ульяновской области. Причина неполного освоения средств - закуплено меньше рекламных буклетов чем планировалось.</t>
  </si>
  <si>
    <t>Организация проф. ориентационной работы вы-строена с учётом потребности рынка труда. Услуги профори-ентации оказаны 12978 чел. Причина неполного освоения средств -  в связи с выходом Распоряжения Правительства Ульяновской области  от 11.08.2014 № 520-пр О некоторых мерах по сокращению расходов бюджета Ульяновской области.</t>
  </si>
  <si>
    <r>
      <t xml:space="preserve">Работа проводилась с учётом потребностей рынка труда и выбора востребованных профессий. Профессиональное обучение и дополнительное профобразование получили  </t>
    </r>
    <r>
      <rPr>
        <b/>
        <sz val="9"/>
        <color theme="1"/>
        <rFont val="Times New Roman"/>
        <family val="1"/>
        <charset val="204"/>
      </rPr>
      <t xml:space="preserve">1069 </t>
    </r>
    <r>
      <rPr>
        <sz val="9"/>
        <color theme="1"/>
        <rFont val="Times New Roman"/>
        <family val="1"/>
        <charset val="204"/>
      </rPr>
      <t>чел. Причина неполного освоения  произошла в результате экономии средств, полученных при проведении торгов, проходящих в целях размещения государственных заказов по данному направлению.</t>
    </r>
  </si>
  <si>
    <r>
      <t xml:space="preserve">Профессиональное обучение и дополнительное профессиональное образование получили </t>
    </r>
    <r>
      <rPr>
        <b/>
        <sz val="9"/>
        <color theme="1"/>
        <rFont val="Times New Roman"/>
        <family val="1"/>
        <charset val="204"/>
      </rPr>
      <t xml:space="preserve">105 </t>
    </r>
    <r>
      <rPr>
        <sz val="9"/>
        <color theme="1"/>
        <rFont val="Times New Roman"/>
        <family val="1"/>
        <charset val="204"/>
      </rPr>
      <t>незанятых граждан, которым назначена страховая пенсия по старости. Причина неполного освоения  произошла в результате экономии средств, полученных при проведении торгов, проходящих в целях размещения государственных заказов по данному направлению.</t>
    </r>
  </si>
  <si>
    <r>
      <t xml:space="preserve">В 2014 году было направлено </t>
    </r>
    <r>
      <rPr>
        <b/>
        <sz val="9"/>
        <color theme="1"/>
        <rFont val="Times New Roman"/>
        <family val="1"/>
        <charset val="204"/>
      </rPr>
      <t>1443</t>
    </r>
    <r>
      <rPr>
        <sz val="9"/>
        <color theme="1"/>
        <rFont val="Times New Roman"/>
        <family val="1"/>
        <charset val="204"/>
      </rPr>
      <t xml:space="preserve"> граждан в организации для выполнения общественных работ. Причина неполного освоения средств - на общественные работы было направлено меньше граждан, чем планировалось.</t>
    </r>
  </si>
  <si>
    <r>
      <t xml:space="preserve">На временные работы трудоустроено </t>
    </r>
    <r>
      <rPr>
        <b/>
        <sz val="9"/>
        <color theme="1"/>
        <rFont val="Times New Roman"/>
        <family val="1"/>
        <charset val="204"/>
      </rPr>
      <t xml:space="preserve">5662 </t>
    </r>
    <r>
      <rPr>
        <sz val="9"/>
        <color theme="1"/>
        <rFont val="Times New Roman"/>
        <family val="1"/>
        <charset val="204"/>
      </rPr>
      <t xml:space="preserve">человека. Несовершеннолетних граждан от 14 до18 лет -  </t>
    </r>
    <r>
      <rPr>
        <b/>
        <sz val="9"/>
        <color theme="1"/>
        <rFont val="Times New Roman"/>
        <family val="1"/>
        <charset val="204"/>
      </rPr>
      <t>5497</t>
    </r>
    <r>
      <rPr>
        <sz val="9"/>
        <color theme="1"/>
        <rFont val="Times New Roman"/>
        <family val="1"/>
        <charset val="204"/>
      </rPr>
      <t xml:space="preserve"> чел., безработных граждан от 18 до 20 лет – </t>
    </r>
    <r>
      <rPr>
        <b/>
        <sz val="9"/>
        <color theme="1"/>
        <rFont val="Times New Roman"/>
        <family val="1"/>
        <charset val="204"/>
      </rPr>
      <t>25</t>
    </r>
    <r>
      <rPr>
        <sz val="9"/>
        <color theme="1"/>
        <rFont val="Times New Roman"/>
        <family val="1"/>
        <charset val="204"/>
      </rPr>
      <t xml:space="preserve"> чел., безработных граждан испытывающих трудности – </t>
    </r>
    <r>
      <rPr>
        <b/>
        <sz val="9"/>
        <color theme="1"/>
        <rFont val="Times New Roman"/>
        <family val="1"/>
        <charset val="204"/>
      </rPr>
      <t>140</t>
    </r>
    <r>
      <rPr>
        <sz val="9"/>
        <color theme="1"/>
        <rFont val="Times New Roman"/>
        <family val="1"/>
        <charset val="204"/>
      </rPr>
      <t xml:space="preserve"> человек. Причина неполного освоения средств произошла из-за сокращения периода участия в мероприятиях, в результате  средства недостаточные для трудоустройства еще одного человека.</t>
    </r>
  </si>
  <si>
    <r>
      <t xml:space="preserve">Была оказана услуга по социальной адаптации </t>
    </r>
    <r>
      <rPr>
        <b/>
        <sz val="9"/>
        <color theme="1"/>
        <rFont val="Times New Roman"/>
        <family val="1"/>
        <charset val="204"/>
      </rPr>
      <t xml:space="preserve">1164 </t>
    </r>
    <r>
      <rPr>
        <sz val="9"/>
        <color theme="1"/>
        <rFont val="Times New Roman"/>
        <family val="1"/>
        <charset val="204"/>
      </rPr>
      <t>безработным гражданам. Причина неполного освоения средств -  в связи с выходом Распоряжения Правительства Ульяновской области  от 11.08.2014 № 520-пр О некоторых мерах по сокращению расходов бюджета Ульяновской области.</t>
    </r>
  </si>
  <si>
    <r>
      <t xml:space="preserve">На открытие собственного дела получили единовременную финансовую помощь – </t>
    </r>
    <r>
      <rPr>
        <b/>
        <sz val="9"/>
        <color theme="1"/>
        <rFont val="Times New Roman"/>
        <family val="1"/>
        <charset val="204"/>
      </rPr>
      <t xml:space="preserve">107 </t>
    </r>
    <r>
      <rPr>
        <sz val="9"/>
        <color theme="1"/>
        <rFont val="Times New Roman"/>
        <family val="1"/>
        <charset val="204"/>
      </rPr>
      <t>человек. Средства были освоены в неполном объёме по причине отказа граждан от средств на оформление документов.</t>
    </r>
  </si>
  <si>
    <t>В конкурсе «Лучший работодатель в сфере содействия занятости населения в Ульяновской области» приняли участие 43 работодателя, 5 организаций стали победителями конкурса.  Проведён конкурс «Российская организация высокой социальной эффективности» -12 призовых мест. Экономия средств произошла за счёт заключенных гос. контрактов на меньшую сумму чем планировалось для проведении конкурса «Лучший работодатель в сфере содействия занятости населения в Ульяновской области».</t>
  </si>
  <si>
    <r>
      <t xml:space="preserve">Программные показатели 2014 года по трудоустройству незанятых инвалидов на оборудованные (оснащенные) рабочие места выполнены на 100%. Трудоустроены </t>
    </r>
    <r>
      <rPr>
        <b/>
        <sz val="9"/>
        <color theme="1"/>
        <rFont val="Times New Roman"/>
        <family val="1"/>
        <charset val="204"/>
      </rPr>
      <t>170</t>
    </r>
    <r>
      <rPr>
        <sz val="9"/>
        <color theme="1"/>
        <rFont val="Times New Roman"/>
        <family val="1"/>
        <charset val="204"/>
      </rPr>
      <t xml:space="preserve"> инвалидов, в том числе </t>
    </r>
    <r>
      <rPr>
        <b/>
        <sz val="9"/>
        <color theme="1"/>
        <rFont val="Times New Roman"/>
        <family val="1"/>
        <charset val="204"/>
      </rPr>
      <t>6</t>
    </r>
    <r>
      <rPr>
        <sz val="9"/>
        <color theme="1"/>
        <rFont val="Times New Roman"/>
        <family val="1"/>
        <charset val="204"/>
      </rPr>
      <t xml:space="preserve">  инвалидов, использующих кресла-коляски. Причины неполного освоения выделенных средств: 2 инвалида, использующих кресла-коляски, были трудоустроены к одному работодателю, в результате чего сложилась экономия выделенных средств.</t>
    </r>
  </si>
  <si>
    <r>
      <t xml:space="preserve">В 2014 году на предприятиях ОАО «ДААЗ» и ООО «ДААЗ Штамп» проводилось опережающее профессиональное обучение. Всего задействовано по программе опережающего обучения </t>
    </r>
    <r>
      <rPr>
        <b/>
        <sz val="9"/>
        <color theme="1"/>
        <rFont val="Times New Roman"/>
        <family val="1"/>
        <charset val="204"/>
      </rPr>
      <t>140</t>
    </r>
    <r>
      <rPr>
        <sz val="9"/>
        <color theme="1"/>
        <rFont val="Times New Roman"/>
        <family val="1"/>
        <charset val="204"/>
      </rPr>
      <t xml:space="preserve"> человек. Средства освоены в полном объёме.</t>
    </r>
  </si>
  <si>
    <r>
      <t xml:space="preserve">Профессиональное обучение прошли </t>
    </r>
    <r>
      <rPr>
        <b/>
        <sz val="9"/>
        <color theme="1"/>
        <rFont val="Times New Roman"/>
        <family val="1"/>
        <charset val="204"/>
      </rPr>
      <t xml:space="preserve">305 </t>
    </r>
    <r>
      <rPr>
        <sz val="9"/>
        <color theme="1"/>
        <rFont val="Times New Roman"/>
        <family val="1"/>
        <charset val="204"/>
      </rPr>
      <t xml:space="preserve">женщин, находящихся в отпуске по уходу за ребёнком до достижения им возраста трёх лет. Приступили к трудовой деятельности </t>
    </r>
    <r>
      <rPr>
        <b/>
        <sz val="9"/>
        <color theme="1"/>
        <rFont val="Times New Roman"/>
        <family val="1"/>
        <charset val="204"/>
      </rPr>
      <t xml:space="preserve">92 </t>
    </r>
    <r>
      <rPr>
        <sz val="9"/>
        <color theme="1"/>
        <rFont val="Times New Roman"/>
        <family val="1"/>
        <charset val="204"/>
      </rPr>
      <t>женщины, что составляет 30,2% от прошедших  профессиональное обучение. Причина неполного освоения  произошла в результате экономии средств, полученных при проведении торгов, проходящих в целях размещения государственных заказов по данному направлению.</t>
    </r>
  </si>
  <si>
    <t>С 1 по 30 апреля был проведён месячник  охраны труда в Ульяновской области, состоялось 80 мероприятий. Причина образования неизрасходованных средств - было закупленно меньше рекламной продукции.</t>
  </si>
  <si>
    <t>Проведён областной конкурс «Лучшая организация работы по охране труда – 2014». Определены победители конкурса, набравшие максимальное количество баллов – 10 призовых мест. Средства были освоены в неполном объёме в связи с экономией  изготовления буклетов для конкурса.</t>
  </si>
  <si>
    <t>Выплата пособий по безработице, стипендий, досрочных пенсий и материальной помощи безработным осуществлялась своевременно и в полном объёме. Социальные вы-платы получили 13,1 тыс. человек, в том числе 11,4 тыс. человек получили пособие по безработице, 1,1 тыс. человек – стипендию, 0,2 тыс. человек – материальную помощь,  досроч-ную пенсию – 0,4 тыс.человек. Финансирование данного мероприятия производилось за счёт средств федерального бюджета. Исполнение составило 167522,5 тыс. руб.</t>
  </si>
  <si>
    <r>
      <t xml:space="preserve">Пособие получили </t>
    </r>
    <r>
      <rPr>
        <b/>
        <sz val="9"/>
        <color theme="1"/>
        <rFont val="Times New Roman"/>
        <family val="1"/>
        <charset val="204"/>
      </rPr>
      <t>1082</t>
    </r>
    <r>
      <rPr>
        <sz val="9"/>
        <color theme="1"/>
        <rFont val="Times New Roman"/>
        <family val="1"/>
        <charset val="204"/>
      </rPr>
      <t xml:space="preserve"> соотечественника прибывшие на территорию Ульяновской области. Причина неполного освоения средств -  не все соотечественники прибыли на территорию региона по причинам личного характера.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</si>
</sst>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_-* #,##0.00_р_._-;\-* #,##0.00_р_._-;_-* &quot;-&quot;???_р_._-;_-@_-"/>
    <numFmt numFmtId="167" formatCode="_-* #,##0.0_р_._-;\-* #,##0.0_р_._-;_-* &quot;-&quot;??_р_._-;_-@_-"/>
    <numFmt numFmtId="168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5">
    <xf numFmtId="0" fontId="0" fillId="0" borderId="0" xfId="0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13" fillId="0" borderId="0" xfId="0" applyFont="1" applyFill="1"/>
    <xf numFmtId="4" fontId="19" fillId="0" borderId="1" xfId="1" applyNumberFormat="1" applyFont="1" applyFill="1" applyBorder="1" applyAlignment="1">
      <alignment vertical="center" wrapText="1"/>
    </xf>
    <xf numFmtId="4" fontId="19" fillId="0" borderId="1" xfId="1" applyNumberFormat="1" applyFont="1" applyFill="1" applyBorder="1" applyAlignment="1">
      <alignment horizontal="justify"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9" fillId="0" borderId="1" xfId="2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4" fontId="20" fillId="0" borderId="1" xfId="1" applyNumberFormat="1" applyFont="1" applyFill="1" applyBorder="1" applyAlignment="1">
      <alignment vertical="center" wrapText="1"/>
    </xf>
    <xf numFmtId="4" fontId="20" fillId="0" borderId="1" xfId="1" applyNumberFormat="1" applyFont="1" applyFill="1" applyBorder="1" applyAlignment="1">
      <alignment horizontal="justify" vertical="center" wrapText="1"/>
    </xf>
    <xf numFmtId="4" fontId="20" fillId="0" borderId="1" xfId="2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/>
    <xf numFmtId="0" fontId="0" fillId="0" borderId="0" xfId="0" applyFill="1" applyAlignment="1">
      <alignment vertical="top"/>
    </xf>
    <xf numFmtId="4" fontId="12" fillId="0" borderId="0" xfId="0" applyNumberFormat="1" applyFont="1" applyFill="1"/>
    <xf numFmtId="0" fontId="12" fillId="0" borderId="0" xfId="0" applyFont="1" applyFill="1"/>
    <xf numFmtId="4" fontId="18" fillId="0" borderId="1" xfId="0" applyNumberFormat="1" applyFont="1" applyFill="1" applyBorder="1" applyAlignment="1">
      <alignment horizontal="justify" vertical="center" wrapText="1"/>
    </xf>
    <xf numFmtId="0" fontId="16" fillId="0" borderId="1" xfId="0" applyNumberFormat="1" applyFont="1" applyFill="1" applyBorder="1"/>
    <xf numFmtId="4" fontId="16" fillId="0" borderId="1" xfId="0" applyNumberFormat="1" applyFont="1" applyFill="1" applyBorder="1" applyAlignment="1">
      <alignment horizontal="justify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justify" vertical="center" wrapText="1"/>
    </xf>
    <xf numFmtId="0" fontId="19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justify" vertical="center" wrapText="1"/>
    </xf>
    <xf numFmtId="4" fontId="0" fillId="0" borderId="0" xfId="0" applyNumberFormat="1" applyFill="1"/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1" fillId="0" borderId="0" xfId="0" applyFont="1" applyFill="1"/>
    <xf numFmtId="49" fontId="15" fillId="0" borderId="0" xfId="0" applyNumberFormat="1" applyFont="1" applyFill="1"/>
    <xf numFmtId="43" fontId="15" fillId="0" borderId="0" xfId="0" applyNumberFormat="1" applyFont="1" applyFill="1" applyAlignment="1">
      <alignment vertical="center"/>
    </xf>
    <xf numFmtId="43" fontId="15" fillId="0" borderId="0" xfId="0" applyNumberFormat="1" applyFont="1" applyFill="1"/>
    <xf numFmtId="0" fontId="15" fillId="0" borderId="0" xfId="0" applyFont="1" applyFill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>
      <alignment vertical="center"/>
    </xf>
    <xf numFmtId="0" fontId="22" fillId="0" borderId="0" xfId="0" applyFont="1" applyFill="1"/>
    <xf numFmtId="0" fontId="23" fillId="0" borderId="5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/>
    <xf numFmtId="0" fontId="24" fillId="0" borderId="0" xfId="0" applyFont="1" applyFill="1"/>
    <xf numFmtId="43" fontId="0" fillId="0" borderId="0" xfId="6" applyFont="1" applyFill="1"/>
    <xf numFmtId="4" fontId="23" fillId="0" borderId="1" xfId="1" applyNumberFormat="1" applyFont="1" applyFill="1" applyBorder="1" applyAlignment="1">
      <alignment vertical="center" wrapText="1"/>
    </xf>
    <xf numFmtId="4" fontId="23" fillId="0" borderId="1" xfId="1" applyNumberFormat="1" applyFont="1" applyFill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23" fillId="0" borderId="1" xfId="2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7" fillId="0" borderId="1" xfId="1" applyNumberFormat="1" applyFont="1" applyFill="1" applyBorder="1" applyAlignment="1">
      <alignment vertical="center" wrapText="1"/>
    </xf>
    <xf numFmtId="4" fontId="27" fillId="0" borderId="1" xfId="1" applyNumberFormat="1" applyFont="1" applyFill="1" applyBorder="1" applyAlignment="1">
      <alignment horizontal="justify" vertical="center" wrapText="1"/>
    </xf>
    <xf numFmtId="4" fontId="27" fillId="0" borderId="1" xfId="0" applyNumberFormat="1" applyFont="1" applyFill="1" applyBorder="1" applyAlignment="1">
      <alignment vertical="center" wrapText="1"/>
    </xf>
    <xf numFmtId="4" fontId="27" fillId="0" borderId="1" xfId="2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/>
    <xf numFmtId="4" fontId="13" fillId="0" borderId="4" xfId="0" applyNumberFormat="1" applyFont="1" applyFill="1" applyBorder="1" applyAlignment="1">
      <alignment vertical="top" wrapText="1"/>
    </xf>
    <xf numFmtId="4" fontId="13" fillId="0" borderId="0" xfId="0" applyNumberFormat="1" applyFont="1" applyFill="1" applyAlignment="1">
      <alignment horizontal="center" vertical="top" wrapText="1"/>
    </xf>
    <xf numFmtId="43" fontId="23" fillId="0" borderId="1" xfId="6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top"/>
    </xf>
    <xf numFmtId="4" fontId="13" fillId="0" borderId="4" xfId="0" applyNumberFormat="1" applyFont="1" applyFill="1" applyBorder="1" applyAlignment="1">
      <alignment horizontal="center" vertical="top" wrapText="1"/>
    </xf>
    <xf numFmtId="4" fontId="26" fillId="0" borderId="1" xfId="0" applyNumberFormat="1" applyFont="1" applyFill="1" applyBorder="1"/>
    <xf numFmtId="4" fontId="27" fillId="0" borderId="1" xfId="0" applyNumberFormat="1" applyFont="1" applyFill="1" applyBorder="1" applyAlignment="1">
      <alignment horizontal="left" vertical="center" wrapText="1"/>
    </xf>
    <xf numFmtId="4" fontId="27" fillId="0" borderId="1" xfId="0" applyNumberFormat="1" applyFont="1" applyFill="1" applyBorder="1"/>
    <xf numFmtId="4" fontId="13" fillId="0" borderId="7" xfId="0" applyNumberFormat="1" applyFont="1" applyFill="1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vertical="top"/>
    </xf>
    <xf numFmtId="0" fontId="26" fillId="0" borderId="1" xfId="0" applyNumberFormat="1" applyFont="1" applyFill="1" applyBorder="1"/>
    <xf numFmtId="4" fontId="26" fillId="0" borderId="1" xfId="0" applyNumberFormat="1" applyFont="1" applyFill="1" applyBorder="1" applyAlignment="1">
      <alignment horizontal="justify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/>
    <xf numFmtId="4" fontId="13" fillId="0" borderId="1" xfId="0" applyNumberFormat="1" applyFont="1" applyFill="1" applyBorder="1" applyAlignment="1">
      <alignment horizontal="justify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/>
    </xf>
    <xf numFmtId="0" fontId="26" fillId="0" borderId="7" xfId="0" applyNumberFormat="1" applyFont="1" applyFill="1" applyBorder="1"/>
    <xf numFmtId="4" fontId="27" fillId="0" borderId="7" xfId="0" applyNumberFormat="1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top"/>
    </xf>
    <xf numFmtId="4" fontId="26" fillId="0" borderId="7" xfId="0" applyNumberFormat="1" applyFont="1" applyFill="1" applyBorder="1"/>
    <xf numFmtId="4" fontId="27" fillId="0" borderId="7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26" fillId="0" borderId="2" xfId="0" applyNumberFormat="1" applyFont="1" applyFill="1" applyBorder="1"/>
    <xf numFmtId="0" fontId="26" fillId="0" borderId="1" xfId="0" applyFont="1" applyFill="1" applyBorder="1" applyAlignment="1">
      <alignment horizontal="justify" vertical="center" wrapText="1"/>
    </xf>
    <xf numFmtId="4" fontId="26" fillId="0" borderId="3" xfId="0" applyNumberFormat="1" applyFont="1" applyFill="1" applyBorder="1"/>
    <xf numFmtId="164" fontId="27" fillId="0" borderId="1" xfId="2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/>
    <xf numFmtId="4" fontId="13" fillId="0" borderId="3" xfId="0" applyNumberFormat="1" applyFont="1" applyFill="1" applyBorder="1"/>
    <xf numFmtId="164" fontId="23" fillId="0" borderId="1" xfId="2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NumberFormat="1" applyFont="1" applyFill="1" applyBorder="1"/>
    <xf numFmtId="0" fontId="26" fillId="0" borderId="2" xfId="0" applyNumberFormat="1" applyFont="1" applyFill="1" applyBorder="1"/>
    <xf numFmtId="43" fontId="27" fillId="0" borderId="1" xfId="2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165" fontId="27" fillId="0" borderId="1" xfId="0" applyNumberFormat="1" applyFont="1" applyFill="1" applyBorder="1"/>
    <xf numFmtId="165" fontId="26" fillId="0" borderId="1" xfId="0" applyNumberFormat="1" applyFont="1" applyFill="1" applyBorder="1"/>
    <xf numFmtId="4" fontId="23" fillId="0" borderId="1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justify" vertical="center" wrapText="1"/>
    </xf>
    <xf numFmtId="43" fontId="23" fillId="0" borderId="1" xfId="6" applyFont="1" applyFill="1" applyBorder="1" applyAlignment="1">
      <alignment horizontal="right" vertical="center" wrapText="1"/>
    </xf>
    <xf numFmtId="0" fontId="23" fillId="0" borderId="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justify" vertical="center" wrapText="1"/>
    </xf>
    <xf numFmtId="4" fontId="13" fillId="0" borderId="7" xfId="0" applyNumberFormat="1" applyFont="1" applyFill="1" applyBorder="1" applyAlignment="1">
      <alignment vertical="top" wrapText="1"/>
    </xf>
    <xf numFmtId="4" fontId="28" fillId="0" borderId="1" xfId="0" applyNumberFormat="1" applyFont="1" applyFill="1" applyBorder="1"/>
    <xf numFmtId="4" fontId="28" fillId="0" borderId="1" xfId="0" applyNumberFormat="1" applyFont="1" applyFill="1" applyBorder="1" applyAlignment="1">
      <alignment vertical="top"/>
    </xf>
    <xf numFmtId="164" fontId="27" fillId="0" borderId="1" xfId="6" applyNumberFormat="1" applyFont="1" applyFill="1" applyBorder="1"/>
    <xf numFmtId="43" fontId="26" fillId="0" borderId="1" xfId="6" applyFont="1" applyFill="1" applyBorder="1"/>
    <xf numFmtId="4" fontId="27" fillId="0" borderId="5" xfId="0" applyNumberFormat="1" applyFont="1" applyFill="1" applyBorder="1" applyAlignment="1">
      <alignment vertical="center" wrapText="1"/>
    </xf>
    <xf numFmtId="4" fontId="26" fillId="0" borderId="5" xfId="0" applyNumberFormat="1" applyFont="1" applyFill="1" applyBorder="1" applyAlignment="1">
      <alignment vertical="center" wrapText="1"/>
    </xf>
    <xf numFmtId="9" fontId="13" fillId="0" borderId="1" xfId="7" applyFont="1" applyFill="1" applyBorder="1" applyAlignment="1">
      <alignment vertical="center" wrapText="1"/>
    </xf>
    <xf numFmtId="4" fontId="13" fillId="0" borderId="7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vertical="center"/>
    </xf>
    <xf numFmtId="43" fontId="23" fillId="0" borderId="1" xfId="6" applyFont="1" applyFill="1" applyBorder="1" applyAlignment="1">
      <alignment vertical="center" wrapText="1"/>
    </xf>
    <xf numFmtId="43" fontId="23" fillId="0" borderId="1" xfId="6" applyFont="1" applyFill="1" applyBorder="1" applyAlignment="1">
      <alignment horizontal="justify" vertical="center" wrapText="1"/>
    </xf>
    <xf numFmtId="43" fontId="13" fillId="0" borderId="1" xfId="6" applyFont="1" applyFill="1" applyBorder="1" applyAlignment="1">
      <alignment wrapText="1"/>
    </xf>
    <xf numFmtId="43" fontId="13" fillId="0" borderId="1" xfId="6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wrapText="1"/>
    </xf>
    <xf numFmtId="4" fontId="26" fillId="0" borderId="1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vertical="center"/>
    </xf>
    <xf numFmtId="9" fontId="13" fillId="0" borderId="0" xfId="7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wrapText="1"/>
    </xf>
    <xf numFmtId="4" fontId="31" fillId="0" borderId="1" xfId="0" applyNumberFormat="1" applyFont="1" applyFill="1" applyBorder="1" applyAlignment="1">
      <alignment wrapText="1"/>
    </xf>
    <xf numFmtId="4" fontId="31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vertical="center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/>
    </xf>
    <xf numFmtId="4" fontId="26" fillId="0" borderId="5" xfId="0" applyNumberFormat="1" applyFont="1" applyFill="1" applyBorder="1" applyAlignment="1">
      <alignment vertical="center"/>
    </xf>
    <xf numFmtId="167" fontId="13" fillId="0" borderId="1" xfId="6" applyNumberFormat="1" applyFont="1" applyBorder="1" applyAlignment="1">
      <alignment vertical="center"/>
    </xf>
    <xf numFmtId="167" fontId="13" fillId="0" borderId="1" xfId="6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26" fillId="0" borderId="7" xfId="0" applyNumberFormat="1" applyFont="1" applyFill="1" applyBorder="1" applyAlignment="1">
      <alignment wrapText="1"/>
    </xf>
    <xf numFmtId="4" fontId="26" fillId="0" borderId="7" xfId="0" applyNumberFormat="1" applyFont="1" applyFill="1" applyBorder="1" applyAlignment="1">
      <alignment horizontal="center" vertical="center"/>
    </xf>
    <xf numFmtId="4" fontId="26" fillId="0" borderId="7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wrapText="1"/>
    </xf>
    <xf numFmtId="168" fontId="13" fillId="0" borderId="1" xfId="7" applyNumberFormat="1" applyFont="1" applyFill="1" applyBorder="1" applyAlignment="1">
      <alignment vertical="center" wrapText="1"/>
    </xf>
    <xf numFmtId="4" fontId="26" fillId="0" borderId="3" xfId="0" applyNumberFormat="1" applyFont="1" applyFill="1" applyBorder="1" applyAlignment="1">
      <alignment wrapText="1"/>
    </xf>
    <xf numFmtId="4" fontId="23" fillId="0" borderId="2" xfId="0" applyNumberFormat="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4" fontId="28" fillId="0" borderId="1" xfId="0" applyNumberFormat="1" applyFon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horizontal="left"/>
    </xf>
    <xf numFmtId="4" fontId="20" fillId="0" borderId="1" xfId="1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17" fontId="1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3" fontId="18" fillId="0" borderId="1" xfId="0" applyNumberFormat="1" applyFont="1" applyFill="1" applyBorder="1"/>
    <xf numFmtId="164" fontId="19" fillId="0" borderId="1" xfId="2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top" wrapText="1"/>
    </xf>
    <xf numFmtId="17" fontId="16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/>
    <xf numFmtId="0" fontId="18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vertical="center"/>
    </xf>
    <xf numFmtId="167" fontId="16" fillId="0" borderId="1" xfId="6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/>
    <xf numFmtId="166" fontId="16" fillId="0" borderId="1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vertical="center" wrapText="1"/>
    </xf>
    <xf numFmtId="9" fontId="0" fillId="0" borderId="0" xfId="7" applyFont="1" applyFill="1"/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5" fillId="0" borderId="1" xfId="0" applyFont="1" applyFill="1" applyBorder="1"/>
    <xf numFmtId="0" fontId="11" fillId="0" borderId="1" xfId="0" applyFont="1" applyFill="1" applyBorder="1"/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16" fillId="0" borderId="1" xfId="18" applyFont="1" applyFill="1" applyBorder="1" applyAlignment="1">
      <alignment horizontal="justify" vertical="center" wrapText="1"/>
    </xf>
    <xf numFmtId="0" fontId="16" fillId="0" borderId="1" xfId="18" applyFont="1" applyFill="1" applyBorder="1" applyAlignment="1">
      <alignment horizontal="justify" vertical="center"/>
    </xf>
    <xf numFmtId="0" fontId="18" fillId="0" borderId="1" xfId="18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43" fontId="13" fillId="0" borderId="1" xfId="6" applyFont="1" applyFill="1" applyBorder="1"/>
    <xf numFmtId="4" fontId="13" fillId="0" borderId="4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" fontId="26" fillId="0" borderId="5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4" fontId="26" fillId="0" borderId="2" xfId="0" applyNumberFormat="1" applyFont="1" applyFill="1" applyBorder="1" applyAlignment="1">
      <alignment horizontal="center"/>
    </xf>
    <xf numFmtId="4" fontId="26" fillId="0" borderId="6" xfId="0" applyNumberFormat="1" applyFont="1" applyFill="1" applyBorder="1" applyAlignment="1">
      <alignment horizontal="center"/>
    </xf>
    <xf numFmtId="4" fontId="26" fillId="0" borderId="3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4" fontId="31" fillId="0" borderId="5" xfId="0" applyNumberFormat="1" applyFont="1" applyFill="1" applyBorder="1" applyAlignment="1">
      <alignment horizontal="center" vertical="center" wrapText="1"/>
    </xf>
    <xf numFmtId="4" fontId="31" fillId="0" borderId="4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</cellXfs>
  <cellStyles count="32">
    <cellStyle name="Обычный" xfId="0" builtinId="0"/>
    <cellStyle name="Обычный 2" xfId="1"/>
    <cellStyle name="Обычный 2 2" xfId="8"/>
    <cellStyle name="Обычный 2 2 2" xfId="26"/>
    <cellStyle name="Обычный 2 3" xfId="14"/>
    <cellStyle name="Обычный 2 3 2" xfId="29"/>
    <cellStyle name="Обычный 2 4" xfId="19"/>
    <cellStyle name="Обычный 3" xfId="3"/>
    <cellStyle name="Обычный 3 2" xfId="9"/>
    <cellStyle name="Обычный 3 2 2" xfId="27"/>
    <cellStyle name="Обычный 3 3" xfId="15"/>
    <cellStyle name="Обычный 3 3 2" xfId="30"/>
    <cellStyle name="Обычный 3 4" xfId="21"/>
    <cellStyle name="Обычный 4" xfId="4"/>
    <cellStyle name="Обычный 4 2" xfId="10"/>
    <cellStyle name="Обычный 4 2 2" xfId="28"/>
    <cellStyle name="Обычный 4 3" xfId="16"/>
    <cellStyle name="Обычный 4 3 2" xfId="31"/>
    <cellStyle name="Обычный 4 4" xfId="22"/>
    <cellStyle name="Обычный 5" xfId="18"/>
    <cellStyle name="Обычный 6" xfId="17"/>
    <cellStyle name="Процентный" xfId="7" builtinId="5"/>
    <cellStyle name="Процентный 2" xfId="25"/>
    <cellStyle name="Финансовый" xfId="6" builtinId="3"/>
    <cellStyle name="Финансовый 2" xfId="2"/>
    <cellStyle name="Финансовый 2 2" xfId="12"/>
    <cellStyle name="Финансовый 2 3" xfId="20"/>
    <cellStyle name="Финансовый 3" xfId="5"/>
    <cellStyle name="Финансовый 3 2" xfId="13"/>
    <cellStyle name="Финансовый 3 3" xfId="23"/>
    <cellStyle name="Финансовый 4" xfId="11"/>
    <cellStyle name="Финансовый 5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tabSelected="1" topLeftCell="A146" zoomScaleNormal="100" workbookViewId="0">
      <selection activeCell="P153" sqref="P153"/>
    </sheetView>
  </sheetViews>
  <sheetFormatPr defaultRowHeight="15" x14ac:dyDescent="0.25"/>
  <cols>
    <col min="1" max="1" width="6.42578125" style="1" customWidth="1"/>
    <col min="2" max="2" width="31.42578125" style="1" customWidth="1"/>
    <col min="3" max="3" width="15.140625" style="15" customWidth="1"/>
    <col min="4" max="4" width="5.42578125" style="1" customWidth="1"/>
    <col min="5" max="5" width="16" style="70" customWidth="1"/>
    <col min="6" max="6" width="5.5703125" style="1" customWidth="1"/>
    <col min="7" max="7" width="5.85546875" style="1" customWidth="1"/>
    <col min="8" max="8" width="5" style="1" customWidth="1"/>
    <col min="9" max="9" width="14.28515625" style="1" customWidth="1"/>
    <col min="10" max="10" width="4.85546875" style="1" customWidth="1"/>
    <col min="11" max="12" width="5" style="1" customWidth="1"/>
    <col min="13" max="13" width="12.42578125" style="1" customWidth="1"/>
    <col min="14" max="14" width="4.7109375" style="1" customWidth="1"/>
    <col min="15" max="15" width="6.28515625" style="1" customWidth="1"/>
    <col min="16" max="16" width="11" style="1" customWidth="1"/>
    <col min="17" max="17" width="15" style="1" bestFit="1" customWidth="1"/>
    <col min="18" max="16384" width="9.140625" style="1"/>
  </cols>
  <sheetData>
    <row r="1" spans="1:16" ht="18.75" x14ac:dyDescent="0.3">
      <c r="A1" s="235" t="s">
        <v>308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18.75" x14ac:dyDescent="0.3">
      <c r="A2" s="235" t="s">
        <v>295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ht="18.75" x14ac:dyDescent="0.3">
      <c r="A3" s="2"/>
      <c r="B3" s="2"/>
      <c r="C3" s="3"/>
      <c r="D3" s="2"/>
      <c r="E3" s="66"/>
      <c r="F3" s="2"/>
      <c r="G3" s="2"/>
      <c r="H3" s="2"/>
      <c r="I3" s="2"/>
      <c r="J3" s="2"/>
      <c r="K3" s="2"/>
      <c r="L3" s="2"/>
      <c r="M3" s="2"/>
      <c r="N3" s="2"/>
      <c r="O3" s="245"/>
      <c r="P3" s="245"/>
    </row>
    <row r="4" spans="1:16" s="4" customFormat="1" ht="42" customHeight="1" x14ac:dyDescent="0.2">
      <c r="A4" s="237" t="s">
        <v>0</v>
      </c>
      <c r="B4" s="237" t="s">
        <v>1</v>
      </c>
      <c r="C4" s="241" t="s">
        <v>2</v>
      </c>
      <c r="D4" s="237" t="s">
        <v>419</v>
      </c>
      <c r="E4" s="237"/>
      <c r="F4" s="237"/>
      <c r="G4" s="237"/>
      <c r="H4" s="237" t="s">
        <v>420</v>
      </c>
      <c r="I4" s="237"/>
      <c r="J4" s="237"/>
      <c r="K4" s="237"/>
      <c r="L4" s="237" t="s">
        <v>3</v>
      </c>
      <c r="M4" s="237"/>
      <c r="N4" s="237"/>
      <c r="O4" s="237"/>
      <c r="P4" s="237" t="s">
        <v>4</v>
      </c>
    </row>
    <row r="5" spans="1:16" s="4" customFormat="1" ht="42" customHeight="1" x14ac:dyDescent="0.2">
      <c r="A5" s="238"/>
      <c r="B5" s="238"/>
      <c r="C5" s="233"/>
      <c r="D5" s="51" t="s">
        <v>5</v>
      </c>
      <c r="E5" s="67" t="s">
        <v>6</v>
      </c>
      <c r="F5" s="51" t="s">
        <v>7</v>
      </c>
      <c r="G5" s="51" t="s">
        <v>8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5</v>
      </c>
      <c r="M5" s="51" t="s">
        <v>6</v>
      </c>
      <c r="N5" s="51" t="s">
        <v>7</v>
      </c>
      <c r="O5" s="51" t="s">
        <v>8</v>
      </c>
      <c r="P5" s="238"/>
    </row>
    <row r="6" spans="1:16" s="4" customFormat="1" ht="14.25" customHeight="1" x14ac:dyDescent="0.2">
      <c r="A6" s="51">
        <v>1</v>
      </c>
      <c r="B6" s="51">
        <v>2</v>
      </c>
      <c r="C6" s="52">
        <v>3</v>
      </c>
      <c r="D6" s="51">
        <v>4</v>
      </c>
      <c r="E6" s="67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</row>
    <row r="7" spans="1:16" x14ac:dyDescent="0.25">
      <c r="A7" s="239" t="s">
        <v>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</row>
    <row r="8" spans="1:16" s="10" customFormat="1" ht="38.25" x14ac:dyDescent="0.2">
      <c r="A8" s="72" t="s">
        <v>33</v>
      </c>
      <c r="B8" s="73" t="s">
        <v>44</v>
      </c>
      <c r="C8" s="231" t="s">
        <v>21</v>
      </c>
      <c r="D8" s="74"/>
      <c r="E8" s="75">
        <v>294871.09999999998</v>
      </c>
      <c r="F8" s="74"/>
      <c r="G8" s="74"/>
      <c r="H8" s="74"/>
      <c r="I8" s="75">
        <v>328683.3</v>
      </c>
      <c r="J8" s="74"/>
      <c r="K8" s="74"/>
      <c r="L8" s="74"/>
      <c r="M8" s="76">
        <v>328602.39163000003</v>
      </c>
      <c r="N8" s="74"/>
      <c r="O8" s="74"/>
      <c r="P8" s="74"/>
    </row>
    <row r="9" spans="1:16" s="10" customFormat="1" ht="38.25" x14ac:dyDescent="0.2">
      <c r="A9" s="72" t="s">
        <v>34</v>
      </c>
      <c r="B9" s="73" t="s">
        <v>45</v>
      </c>
      <c r="C9" s="229"/>
      <c r="D9" s="74"/>
      <c r="E9" s="75">
        <v>97563.9</v>
      </c>
      <c r="F9" s="74"/>
      <c r="G9" s="74"/>
      <c r="H9" s="74"/>
      <c r="I9" s="75">
        <v>91030.9</v>
      </c>
      <c r="J9" s="74"/>
      <c r="K9" s="74"/>
      <c r="L9" s="74"/>
      <c r="M9" s="76">
        <v>90779.922380000004</v>
      </c>
      <c r="N9" s="74"/>
      <c r="O9" s="74"/>
      <c r="P9" s="74"/>
    </row>
    <row r="10" spans="1:16" s="10" customFormat="1" ht="38.25" x14ac:dyDescent="0.2">
      <c r="A10" s="77" t="s">
        <v>35</v>
      </c>
      <c r="B10" s="78" t="s">
        <v>46</v>
      </c>
      <c r="C10" s="229"/>
      <c r="D10" s="79"/>
      <c r="E10" s="80">
        <f>E11+E12</f>
        <v>56218</v>
      </c>
      <c r="F10" s="79"/>
      <c r="G10" s="79"/>
      <c r="H10" s="79"/>
      <c r="I10" s="80">
        <f>I11+I12</f>
        <v>60502.5</v>
      </c>
      <c r="J10" s="79"/>
      <c r="K10" s="79"/>
      <c r="L10" s="79"/>
      <c r="M10" s="80">
        <f>M11+M12</f>
        <v>60272.596619999997</v>
      </c>
      <c r="N10" s="81"/>
      <c r="O10" s="81"/>
      <c r="P10" s="81"/>
    </row>
    <row r="11" spans="1:16" s="10" customFormat="1" ht="38.25" x14ac:dyDescent="0.2">
      <c r="A11" s="72" t="s">
        <v>96</v>
      </c>
      <c r="B11" s="73" t="s">
        <v>47</v>
      </c>
      <c r="C11" s="229"/>
      <c r="D11" s="74"/>
      <c r="E11" s="75">
        <v>800</v>
      </c>
      <c r="F11" s="74"/>
      <c r="G11" s="74"/>
      <c r="H11" s="74"/>
      <c r="I11" s="75">
        <v>2200</v>
      </c>
      <c r="J11" s="74"/>
      <c r="K11" s="74"/>
      <c r="L11" s="74"/>
      <c r="M11" s="76">
        <v>2199.7601199999999</v>
      </c>
      <c r="N11" s="74"/>
      <c r="O11" s="74"/>
      <c r="P11" s="74"/>
    </row>
    <row r="12" spans="1:16" s="10" customFormat="1" ht="165.75" x14ac:dyDescent="0.2">
      <c r="A12" s="72" t="s">
        <v>97</v>
      </c>
      <c r="B12" s="73" t="s">
        <v>149</v>
      </c>
      <c r="C12" s="229"/>
      <c r="D12" s="74"/>
      <c r="E12" s="75">
        <v>55418</v>
      </c>
      <c r="F12" s="74"/>
      <c r="G12" s="74"/>
      <c r="H12" s="74"/>
      <c r="I12" s="75">
        <v>58302.5</v>
      </c>
      <c r="J12" s="74"/>
      <c r="K12" s="74"/>
      <c r="L12" s="74"/>
      <c r="M12" s="76">
        <v>58072.836499999998</v>
      </c>
      <c r="N12" s="74"/>
      <c r="O12" s="74"/>
      <c r="P12" s="74"/>
    </row>
    <row r="13" spans="1:16" s="10" customFormat="1" ht="60" customHeight="1" x14ac:dyDescent="0.2">
      <c r="A13" s="72" t="s">
        <v>36</v>
      </c>
      <c r="B13" s="73" t="s">
        <v>150</v>
      </c>
      <c r="C13" s="4"/>
      <c r="D13" s="74"/>
      <c r="E13" s="75">
        <v>16723.7</v>
      </c>
      <c r="F13" s="74"/>
      <c r="G13" s="74"/>
      <c r="H13" s="74"/>
      <c r="I13" s="75">
        <v>16723.7</v>
      </c>
      <c r="J13" s="74"/>
      <c r="K13" s="74"/>
      <c r="L13" s="74"/>
      <c r="M13" s="76">
        <v>16720.913809999998</v>
      </c>
      <c r="N13" s="74"/>
      <c r="O13" s="74"/>
      <c r="P13" s="74"/>
    </row>
    <row r="14" spans="1:16" s="10" customFormat="1" ht="38.25" x14ac:dyDescent="0.2">
      <c r="A14" s="77" t="s">
        <v>37</v>
      </c>
      <c r="B14" s="78" t="s">
        <v>38</v>
      </c>
      <c r="C14" s="229" t="s">
        <v>21</v>
      </c>
      <c r="D14" s="81"/>
      <c r="E14" s="80">
        <f>E15+E16+E17+E18+E19+E20+E21+E22+E23+E24+E25+E26+E27+E28+E29+E30+E31+E32+E33+E34+E35+E36+E37+E38+E39+E40+E41+E42+E43+E44+E45+E46+E47+E48+E49+E50+E51+E52+E53</f>
        <v>3315034</v>
      </c>
      <c r="F14" s="81"/>
      <c r="G14" s="81"/>
      <c r="H14" s="81"/>
      <c r="I14" s="80">
        <f>I15+I16+I17+I18+I19+I20+I21+I22+I23+I24+I25+I26+I27+I28+I29+I30+I31+I32+I33+I34+I35+I36+I37+I38+I39+I40+I41+I42+I43+I44+I45+I46+I47+I48+I49+I50+I51+I52+I53</f>
        <v>4109502.3800000004</v>
      </c>
      <c r="J14" s="81"/>
      <c r="K14" s="81"/>
      <c r="L14" s="81"/>
      <c r="M14" s="80">
        <f>M15+M16+M17+M18+M19+M20+M21+M22+M23+M24+M25+M26+M27+M28+M29+M30+M31+M32+M33+M34+M35+M36+M37+M38+M39+M40+M41+M42+M43+M44+M45+M46+M47+M48+M49+M50+M51+M52+M53</f>
        <v>4107557.0490899994</v>
      </c>
      <c r="N14" s="74"/>
      <c r="O14" s="74"/>
      <c r="P14" s="74"/>
    </row>
    <row r="15" spans="1:16" s="10" customFormat="1" ht="25.5" x14ac:dyDescent="0.2">
      <c r="A15" s="72" t="s">
        <v>98</v>
      </c>
      <c r="B15" s="73" t="s">
        <v>48</v>
      </c>
      <c r="C15" s="229"/>
      <c r="D15" s="82"/>
      <c r="E15" s="75">
        <v>1172296</v>
      </c>
      <c r="F15" s="82"/>
      <c r="G15" s="82"/>
      <c r="H15" s="82"/>
      <c r="I15" s="75">
        <v>1476384.4</v>
      </c>
      <c r="J15" s="82"/>
      <c r="K15" s="82"/>
      <c r="L15" s="82"/>
      <c r="M15" s="76">
        <v>1476072.3467699999</v>
      </c>
      <c r="N15" s="82"/>
      <c r="O15" s="82"/>
      <c r="P15" s="82"/>
    </row>
    <row r="16" spans="1:16" s="10" customFormat="1" ht="25.5" x14ac:dyDescent="0.2">
      <c r="A16" s="72" t="s">
        <v>99</v>
      </c>
      <c r="B16" s="73" t="s">
        <v>49</v>
      </c>
      <c r="C16" s="229"/>
      <c r="D16" s="82"/>
      <c r="E16" s="75">
        <v>3589.8</v>
      </c>
      <c r="F16" s="82"/>
      <c r="G16" s="82"/>
      <c r="H16" s="82"/>
      <c r="I16" s="75">
        <v>3589.8</v>
      </c>
      <c r="J16" s="82"/>
      <c r="K16" s="82"/>
      <c r="L16" s="82"/>
      <c r="M16" s="76">
        <v>3355.44031</v>
      </c>
      <c r="N16" s="82"/>
      <c r="O16" s="82"/>
      <c r="P16" s="82"/>
    </row>
    <row r="17" spans="1:16" s="10" customFormat="1" ht="51" x14ac:dyDescent="0.2">
      <c r="A17" s="72" t="s">
        <v>100</v>
      </c>
      <c r="B17" s="73" t="s">
        <v>50</v>
      </c>
      <c r="C17" s="229"/>
      <c r="D17" s="82"/>
      <c r="E17" s="75">
        <v>28800</v>
      </c>
      <c r="F17" s="82"/>
      <c r="G17" s="82"/>
      <c r="H17" s="82"/>
      <c r="I17" s="75">
        <v>29750</v>
      </c>
      <c r="J17" s="82"/>
      <c r="K17" s="82"/>
      <c r="L17" s="82"/>
      <c r="M17" s="76">
        <v>29685.699000000001</v>
      </c>
      <c r="N17" s="82"/>
      <c r="O17" s="82"/>
      <c r="P17" s="82"/>
    </row>
    <row r="18" spans="1:16" s="10" customFormat="1" ht="38.25" x14ac:dyDescent="0.2">
      <c r="A18" s="72" t="s">
        <v>101</v>
      </c>
      <c r="B18" s="73" t="s">
        <v>151</v>
      </c>
      <c r="C18" s="229"/>
      <c r="D18" s="82"/>
      <c r="E18" s="75">
        <v>1545799</v>
      </c>
      <c r="F18" s="82"/>
      <c r="G18" s="82"/>
      <c r="H18" s="82"/>
      <c r="I18" s="75">
        <v>1967740.78</v>
      </c>
      <c r="J18" s="82"/>
      <c r="K18" s="82"/>
      <c r="L18" s="82"/>
      <c r="M18" s="76">
        <v>1967447.2220399999</v>
      </c>
      <c r="N18" s="82"/>
      <c r="O18" s="82"/>
      <c r="P18" s="82"/>
    </row>
    <row r="19" spans="1:16" s="10" customFormat="1" ht="38.25" x14ac:dyDescent="0.2">
      <c r="A19" s="72" t="s">
        <v>102</v>
      </c>
      <c r="B19" s="73" t="s">
        <v>51</v>
      </c>
      <c r="C19" s="229"/>
      <c r="D19" s="82"/>
      <c r="E19" s="75">
        <v>17912.599999999999</v>
      </c>
      <c r="F19" s="82"/>
      <c r="G19" s="82"/>
      <c r="H19" s="82"/>
      <c r="I19" s="75">
        <v>19435</v>
      </c>
      <c r="J19" s="82"/>
      <c r="K19" s="82"/>
      <c r="L19" s="82"/>
      <c r="M19" s="76">
        <v>19433.838309999999</v>
      </c>
      <c r="N19" s="82"/>
      <c r="O19" s="82"/>
      <c r="P19" s="82"/>
    </row>
    <row r="20" spans="1:16" s="10" customFormat="1" ht="51" x14ac:dyDescent="0.2">
      <c r="A20" s="72" t="s">
        <v>103</v>
      </c>
      <c r="B20" s="73" t="s">
        <v>52</v>
      </c>
      <c r="C20" s="229"/>
      <c r="D20" s="82"/>
      <c r="E20" s="75">
        <v>108323.5</v>
      </c>
      <c r="F20" s="82"/>
      <c r="G20" s="82"/>
      <c r="H20" s="82"/>
      <c r="I20" s="75">
        <v>125243.1</v>
      </c>
      <c r="J20" s="82"/>
      <c r="K20" s="82"/>
      <c r="L20" s="82"/>
      <c r="M20" s="76">
        <v>125242.18152</v>
      </c>
      <c r="N20" s="82"/>
      <c r="O20" s="82"/>
      <c r="P20" s="82"/>
    </row>
    <row r="21" spans="1:16" s="10" customFormat="1" ht="38.25" x14ac:dyDescent="0.2">
      <c r="A21" s="72" t="s">
        <v>104</v>
      </c>
      <c r="B21" s="73" t="s">
        <v>53</v>
      </c>
      <c r="C21" s="229"/>
      <c r="D21" s="82"/>
      <c r="E21" s="75">
        <v>8923.5</v>
      </c>
      <c r="F21" s="82"/>
      <c r="G21" s="82"/>
      <c r="H21" s="82"/>
      <c r="I21" s="75">
        <v>10162.6</v>
      </c>
      <c r="J21" s="82"/>
      <c r="K21" s="82"/>
      <c r="L21" s="82"/>
      <c r="M21" s="76">
        <v>10078.16943</v>
      </c>
      <c r="N21" s="82"/>
      <c r="O21" s="82"/>
      <c r="P21" s="82"/>
    </row>
    <row r="22" spans="1:16" s="10" customFormat="1" ht="255" x14ac:dyDescent="0.2">
      <c r="A22" s="72" t="s">
        <v>105</v>
      </c>
      <c r="B22" s="73" t="s">
        <v>54</v>
      </c>
      <c r="C22" s="83"/>
      <c r="D22" s="82"/>
      <c r="E22" s="75">
        <v>178</v>
      </c>
      <c r="F22" s="82"/>
      <c r="G22" s="82"/>
      <c r="H22" s="82"/>
      <c r="I22" s="75">
        <v>45.800000000000011</v>
      </c>
      <c r="J22" s="82"/>
      <c r="K22" s="82"/>
      <c r="L22" s="82"/>
      <c r="M22" s="76">
        <v>0</v>
      </c>
      <c r="N22" s="82"/>
      <c r="O22" s="82"/>
      <c r="P22" s="82"/>
    </row>
    <row r="23" spans="1:16" s="10" customFormat="1" ht="89.25" x14ac:dyDescent="0.2">
      <c r="A23" s="72" t="s">
        <v>106</v>
      </c>
      <c r="B23" s="73" t="s">
        <v>55</v>
      </c>
      <c r="C23" s="229" t="s">
        <v>289</v>
      </c>
      <c r="D23" s="82"/>
      <c r="E23" s="75">
        <v>245383.4</v>
      </c>
      <c r="F23" s="82"/>
      <c r="G23" s="82"/>
      <c r="H23" s="82"/>
      <c r="I23" s="75">
        <v>282036.5</v>
      </c>
      <c r="J23" s="82"/>
      <c r="K23" s="82"/>
      <c r="L23" s="82"/>
      <c r="M23" s="76">
        <v>281916.58276000002</v>
      </c>
      <c r="N23" s="82"/>
      <c r="O23" s="82"/>
      <c r="P23" s="82"/>
    </row>
    <row r="24" spans="1:16" s="10" customFormat="1" ht="51" x14ac:dyDescent="0.2">
      <c r="A24" s="72" t="s">
        <v>107</v>
      </c>
      <c r="B24" s="73" t="s">
        <v>56</v>
      </c>
      <c r="C24" s="229"/>
      <c r="D24" s="82"/>
      <c r="E24" s="75">
        <v>5491.3</v>
      </c>
      <c r="F24" s="82"/>
      <c r="G24" s="82"/>
      <c r="H24" s="82"/>
      <c r="I24" s="75">
        <v>6509.6</v>
      </c>
      <c r="J24" s="82"/>
      <c r="K24" s="82"/>
      <c r="L24" s="82"/>
      <c r="M24" s="76">
        <v>6505.6323300000004</v>
      </c>
      <c r="N24" s="82"/>
      <c r="O24" s="82"/>
      <c r="P24" s="82"/>
    </row>
    <row r="25" spans="1:16" s="10" customFormat="1" ht="63.75" x14ac:dyDescent="0.2">
      <c r="A25" s="72" t="s">
        <v>108</v>
      </c>
      <c r="B25" s="73" t="s">
        <v>57</v>
      </c>
      <c r="C25" s="229"/>
      <c r="D25" s="82"/>
      <c r="E25" s="75">
        <v>300</v>
      </c>
      <c r="F25" s="82"/>
      <c r="G25" s="82"/>
      <c r="H25" s="82"/>
      <c r="I25" s="75">
        <v>300</v>
      </c>
      <c r="J25" s="82"/>
      <c r="K25" s="82"/>
      <c r="L25" s="82"/>
      <c r="M25" s="76">
        <v>185.227</v>
      </c>
      <c r="N25" s="82"/>
      <c r="O25" s="82"/>
      <c r="P25" s="82"/>
    </row>
    <row r="26" spans="1:16" s="10" customFormat="1" ht="51" x14ac:dyDescent="0.2">
      <c r="A26" s="72" t="s">
        <v>109</v>
      </c>
      <c r="B26" s="73" t="s">
        <v>58</v>
      </c>
      <c r="C26" s="229"/>
      <c r="D26" s="82"/>
      <c r="E26" s="75">
        <v>647.4</v>
      </c>
      <c r="F26" s="82"/>
      <c r="G26" s="82"/>
      <c r="H26" s="82"/>
      <c r="I26" s="75">
        <v>650.4</v>
      </c>
      <c r="J26" s="82"/>
      <c r="K26" s="82"/>
      <c r="L26" s="82"/>
      <c r="M26" s="76">
        <v>614.75247999999999</v>
      </c>
      <c r="N26" s="82"/>
      <c r="O26" s="82"/>
      <c r="P26" s="82"/>
    </row>
    <row r="27" spans="1:16" s="10" customFormat="1" ht="229.5" x14ac:dyDescent="0.2">
      <c r="A27" s="72" t="s">
        <v>110</v>
      </c>
      <c r="B27" s="73" t="s">
        <v>152</v>
      </c>
      <c r="C27" s="229"/>
      <c r="D27" s="82"/>
      <c r="E27" s="75">
        <v>3014.4</v>
      </c>
      <c r="F27" s="82"/>
      <c r="G27" s="82"/>
      <c r="H27" s="82"/>
      <c r="I27" s="75">
        <v>3112.7</v>
      </c>
      <c r="J27" s="82"/>
      <c r="K27" s="82"/>
      <c r="L27" s="82"/>
      <c r="M27" s="76">
        <v>3080.3272200000001</v>
      </c>
      <c r="N27" s="82"/>
      <c r="O27" s="82"/>
      <c r="P27" s="82"/>
    </row>
    <row r="28" spans="1:16" s="10" customFormat="1" ht="63.75" x14ac:dyDescent="0.2">
      <c r="A28" s="72" t="s">
        <v>111</v>
      </c>
      <c r="B28" s="73" t="s">
        <v>59</v>
      </c>
      <c r="C28" s="229"/>
      <c r="D28" s="82"/>
      <c r="E28" s="75">
        <v>285</v>
      </c>
      <c r="F28" s="82"/>
      <c r="G28" s="82"/>
      <c r="H28" s="82"/>
      <c r="I28" s="75">
        <v>85</v>
      </c>
      <c r="J28" s="82"/>
      <c r="K28" s="82"/>
      <c r="L28" s="82"/>
      <c r="M28" s="76">
        <v>0</v>
      </c>
      <c r="N28" s="82"/>
      <c r="O28" s="82"/>
      <c r="P28" s="82"/>
    </row>
    <row r="29" spans="1:16" s="10" customFormat="1" ht="51" x14ac:dyDescent="0.2">
      <c r="A29" s="72" t="s">
        <v>112</v>
      </c>
      <c r="B29" s="73" t="s">
        <v>60</v>
      </c>
      <c r="C29" s="229"/>
      <c r="D29" s="82"/>
      <c r="E29" s="75">
        <v>2559.1</v>
      </c>
      <c r="F29" s="82"/>
      <c r="G29" s="82"/>
      <c r="H29" s="82"/>
      <c r="I29" s="75">
        <v>2338.6999999999998</v>
      </c>
      <c r="J29" s="82"/>
      <c r="K29" s="82"/>
      <c r="L29" s="82"/>
      <c r="M29" s="76">
        <v>2309.99035</v>
      </c>
      <c r="N29" s="82"/>
      <c r="O29" s="82"/>
      <c r="P29" s="82"/>
    </row>
    <row r="30" spans="1:16" s="10" customFormat="1" ht="114.75" x14ac:dyDescent="0.2">
      <c r="A30" s="72" t="s">
        <v>113</v>
      </c>
      <c r="B30" s="73" t="s">
        <v>12</v>
      </c>
      <c r="C30" s="84" t="s">
        <v>290</v>
      </c>
      <c r="D30" s="82"/>
      <c r="E30" s="75">
        <v>11036.3</v>
      </c>
      <c r="F30" s="82"/>
      <c r="G30" s="82"/>
      <c r="H30" s="82"/>
      <c r="I30" s="75">
        <f>5111.8+4574.5</f>
        <v>9686.2999999999993</v>
      </c>
      <c r="J30" s="82"/>
      <c r="K30" s="82"/>
      <c r="L30" s="82"/>
      <c r="M30" s="76">
        <f>5087.426+4528.215</f>
        <v>9615.6409999999996</v>
      </c>
      <c r="N30" s="82"/>
      <c r="O30" s="82"/>
      <c r="P30" s="82"/>
    </row>
    <row r="31" spans="1:16" s="10" customFormat="1" ht="25.5" x14ac:dyDescent="0.2">
      <c r="A31" s="72" t="s">
        <v>114</v>
      </c>
      <c r="B31" s="73" t="s">
        <v>153</v>
      </c>
      <c r="C31" s="246" t="s">
        <v>289</v>
      </c>
      <c r="D31" s="82"/>
      <c r="E31" s="75">
        <v>967.2</v>
      </c>
      <c r="F31" s="82"/>
      <c r="G31" s="82"/>
      <c r="H31" s="82"/>
      <c r="I31" s="75">
        <v>967.2</v>
      </c>
      <c r="J31" s="82"/>
      <c r="K31" s="82"/>
      <c r="L31" s="82"/>
      <c r="M31" s="76">
        <v>967.2</v>
      </c>
      <c r="N31" s="82"/>
      <c r="O31" s="82"/>
      <c r="P31" s="82"/>
    </row>
    <row r="32" spans="1:16" s="10" customFormat="1" ht="38.25" x14ac:dyDescent="0.2">
      <c r="A32" s="72" t="s">
        <v>115</v>
      </c>
      <c r="B32" s="73" t="s">
        <v>61</v>
      </c>
      <c r="C32" s="246"/>
      <c r="D32" s="82"/>
      <c r="E32" s="75">
        <v>5.2</v>
      </c>
      <c r="F32" s="82"/>
      <c r="G32" s="82"/>
      <c r="H32" s="82"/>
      <c r="I32" s="75">
        <v>5.2</v>
      </c>
      <c r="J32" s="82"/>
      <c r="K32" s="82"/>
      <c r="L32" s="82"/>
      <c r="M32" s="76">
        <v>0</v>
      </c>
      <c r="N32" s="82"/>
      <c r="O32" s="82"/>
      <c r="P32" s="82"/>
    </row>
    <row r="33" spans="1:16" s="10" customFormat="1" ht="38.25" x14ac:dyDescent="0.2">
      <c r="A33" s="72" t="s">
        <v>116</v>
      </c>
      <c r="B33" s="73" t="s">
        <v>62</v>
      </c>
      <c r="C33" s="246"/>
      <c r="D33" s="82"/>
      <c r="E33" s="75">
        <v>23217.200000000001</v>
      </c>
      <c r="F33" s="82"/>
      <c r="G33" s="82"/>
      <c r="H33" s="82"/>
      <c r="I33" s="75">
        <v>27086.400000000001</v>
      </c>
      <c r="J33" s="82"/>
      <c r="K33" s="82"/>
      <c r="L33" s="82"/>
      <c r="M33" s="76">
        <v>27086.400000000001</v>
      </c>
      <c r="N33" s="82"/>
      <c r="O33" s="82"/>
      <c r="P33" s="82"/>
    </row>
    <row r="34" spans="1:16" s="10" customFormat="1" ht="25.5" x14ac:dyDescent="0.2">
      <c r="A34" s="72" t="s">
        <v>117</v>
      </c>
      <c r="B34" s="73" t="s">
        <v>63</v>
      </c>
      <c r="C34" s="246"/>
      <c r="D34" s="82"/>
      <c r="E34" s="75">
        <v>8226.6</v>
      </c>
      <c r="F34" s="82"/>
      <c r="G34" s="82"/>
      <c r="H34" s="82"/>
      <c r="I34" s="75">
        <v>10000.6</v>
      </c>
      <c r="J34" s="82"/>
      <c r="K34" s="82"/>
      <c r="L34" s="82"/>
      <c r="M34" s="76">
        <v>9975.9539000000004</v>
      </c>
      <c r="N34" s="82"/>
      <c r="O34" s="82"/>
      <c r="P34" s="82"/>
    </row>
    <row r="35" spans="1:16" s="10" customFormat="1" ht="38.25" x14ac:dyDescent="0.2">
      <c r="A35" s="72" t="s">
        <v>118</v>
      </c>
      <c r="B35" s="73" t="s">
        <v>64</v>
      </c>
      <c r="C35" s="246"/>
      <c r="D35" s="82"/>
      <c r="E35" s="75">
        <v>19539.099999999999</v>
      </c>
      <c r="F35" s="82"/>
      <c r="G35" s="82"/>
      <c r="H35" s="82"/>
      <c r="I35" s="75">
        <v>22934.7</v>
      </c>
      <c r="J35" s="82"/>
      <c r="K35" s="82"/>
      <c r="L35" s="82"/>
      <c r="M35" s="76">
        <v>22787.53081</v>
      </c>
      <c r="N35" s="82"/>
      <c r="O35" s="82"/>
      <c r="P35" s="82"/>
    </row>
    <row r="36" spans="1:16" s="10" customFormat="1" ht="76.5" x14ac:dyDescent="0.2">
      <c r="A36" s="72" t="s">
        <v>119</v>
      </c>
      <c r="B36" s="73" t="s">
        <v>65</v>
      </c>
      <c r="C36" s="246"/>
      <c r="D36" s="82"/>
      <c r="E36" s="75">
        <v>4703.3999999999996</v>
      </c>
      <c r="F36" s="82"/>
      <c r="G36" s="82"/>
      <c r="H36" s="82"/>
      <c r="I36" s="75">
        <v>7886.4</v>
      </c>
      <c r="J36" s="82"/>
      <c r="K36" s="82"/>
      <c r="L36" s="82"/>
      <c r="M36" s="76">
        <v>7881.8263699999998</v>
      </c>
      <c r="N36" s="82"/>
      <c r="O36" s="82"/>
      <c r="P36" s="82"/>
    </row>
    <row r="37" spans="1:16" s="10" customFormat="1" ht="38.25" x14ac:dyDescent="0.2">
      <c r="A37" s="72" t="s">
        <v>120</v>
      </c>
      <c r="B37" s="73" t="s">
        <v>66</v>
      </c>
      <c r="C37" s="246"/>
      <c r="D37" s="82"/>
      <c r="E37" s="75">
        <v>1944.5</v>
      </c>
      <c r="F37" s="82"/>
      <c r="G37" s="82"/>
      <c r="H37" s="82"/>
      <c r="I37" s="75">
        <v>2753.2</v>
      </c>
      <c r="J37" s="82"/>
      <c r="K37" s="82"/>
      <c r="L37" s="82"/>
      <c r="M37" s="76">
        <v>2726.5442400000002</v>
      </c>
      <c r="N37" s="82"/>
      <c r="O37" s="82"/>
      <c r="P37" s="82"/>
    </row>
    <row r="38" spans="1:16" s="10" customFormat="1" ht="60" customHeight="1" x14ac:dyDescent="0.2">
      <c r="A38" s="72" t="s">
        <v>121</v>
      </c>
      <c r="B38" s="73" t="s">
        <v>13</v>
      </c>
      <c r="C38" s="4"/>
      <c r="D38" s="82"/>
      <c r="E38" s="75">
        <v>23172.6</v>
      </c>
      <c r="F38" s="82"/>
      <c r="G38" s="82"/>
      <c r="H38" s="82"/>
      <c r="I38" s="75">
        <v>23172.6</v>
      </c>
      <c r="J38" s="82"/>
      <c r="K38" s="82"/>
      <c r="L38" s="82"/>
      <c r="M38" s="76">
        <v>23167.60096</v>
      </c>
      <c r="N38" s="82"/>
      <c r="O38" s="82"/>
      <c r="P38" s="82"/>
    </row>
    <row r="39" spans="1:16" s="10" customFormat="1" ht="51" x14ac:dyDescent="0.2">
      <c r="A39" s="72" t="s">
        <v>122</v>
      </c>
      <c r="B39" s="73" t="s">
        <v>67</v>
      </c>
      <c r="C39" s="83"/>
      <c r="D39" s="82"/>
      <c r="E39" s="75">
        <v>4982</v>
      </c>
      <c r="F39" s="82"/>
      <c r="G39" s="82"/>
      <c r="H39" s="82"/>
      <c r="I39" s="75">
        <v>4989.3</v>
      </c>
      <c r="J39" s="82"/>
      <c r="K39" s="82"/>
      <c r="L39" s="82"/>
      <c r="M39" s="76">
        <v>4987.3590000000004</v>
      </c>
      <c r="N39" s="82"/>
      <c r="O39" s="82"/>
      <c r="P39" s="82"/>
    </row>
    <row r="40" spans="1:16" s="10" customFormat="1" ht="51" x14ac:dyDescent="0.2">
      <c r="A40" s="72" t="s">
        <v>123</v>
      </c>
      <c r="B40" s="73" t="s">
        <v>68</v>
      </c>
      <c r="C40" s="229" t="s">
        <v>289</v>
      </c>
      <c r="D40" s="82"/>
      <c r="E40" s="75">
        <v>57277.7</v>
      </c>
      <c r="F40" s="82"/>
      <c r="G40" s="82"/>
      <c r="H40" s="82"/>
      <c r="I40" s="75">
        <v>57169.9</v>
      </c>
      <c r="J40" s="82"/>
      <c r="K40" s="82"/>
      <c r="L40" s="82"/>
      <c r="M40" s="76">
        <v>57018.240460000001</v>
      </c>
      <c r="N40" s="82"/>
      <c r="O40" s="82"/>
      <c r="P40" s="82"/>
    </row>
    <row r="41" spans="1:16" s="10" customFormat="1" ht="25.5" x14ac:dyDescent="0.2">
      <c r="A41" s="72" t="s">
        <v>124</v>
      </c>
      <c r="B41" s="73" t="s">
        <v>69</v>
      </c>
      <c r="C41" s="229"/>
      <c r="D41" s="82"/>
      <c r="E41" s="75">
        <v>152.30000000000001</v>
      </c>
      <c r="F41" s="82"/>
      <c r="G41" s="82"/>
      <c r="H41" s="82"/>
      <c r="I41" s="75">
        <v>152.30000000000001</v>
      </c>
      <c r="J41" s="82"/>
      <c r="K41" s="82"/>
      <c r="L41" s="82"/>
      <c r="M41" s="76">
        <v>125.25</v>
      </c>
      <c r="N41" s="82"/>
      <c r="O41" s="82"/>
      <c r="P41" s="82"/>
    </row>
    <row r="42" spans="1:16" ht="127.5" x14ac:dyDescent="0.25">
      <c r="A42" s="72" t="s">
        <v>125</v>
      </c>
      <c r="B42" s="73" t="s">
        <v>70</v>
      </c>
      <c r="C42" s="229"/>
      <c r="D42" s="82"/>
      <c r="E42" s="75">
        <v>1.4</v>
      </c>
      <c r="F42" s="82"/>
      <c r="G42" s="82"/>
      <c r="H42" s="82"/>
      <c r="I42" s="75">
        <v>1.4</v>
      </c>
      <c r="J42" s="82"/>
      <c r="K42" s="82"/>
      <c r="L42" s="82"/>
      <c r="M42" s="76">
        <v>0</v>
      </c>
      <c r="N42" s="82"/>
      <c r="O42" s="82"/>
      <c r="P42" s="82"/>
    </row>
    <row r="43" spans="1:16" ht="25.5" x14ac:dyDescent="0.25">
      <c r="A43" s="72" t="s">
        <v>126</v>
      </c>
      <c r="B43" s="73" t="s">
        <v>71</v>
      </c>
      <c r="C43" s="229"/>
      <c r="D43" s="82"/>
      <c r="E43" s="75">
        <v>2366.5</v>
      </c>
      <c r="F43" s="82"/>
      <c r="G43" s="82"/>
      <c r="H43" s="82"/>
      <c r="I43" s="75">
        <v>1373.5</v>
      </c>
      <c r="J43" s="82"/>
      <c r="K43" s="82"/>
      <c r="L43" s="82"/>
      <c r="M43" s="76">
        <v>1351.09403</v>
      </c>
      <c r="N43" s="82"/>
      <c r="O43" s="82"/>
      <c r="P43" s="82"/>
    </row>
    <row r="44" spans="1:16" ht="51" x14ac:dyDescent="0.25">
      <c r="A44" s="72" t="s">
        <v>127</v>
      </c>
      <c r="B44" s="73" t="s">
        <v>14</v>
      </c>
      <c r="C44" s="229"/>
      <c r="D44" s="82"/>
      <c r="E44" s="75">
        <v>13939</v>
      </c>
      <c r="F44" s="82"/>
      <c r="G44" s="82"/>
      <c r="H44" s="82"/>
      <c r="I44" s="75">
        <v>13939</v>
      </c>
      <c r="J44" s="82"/>
      <c r="K44" s="82"/>
      <c r="L44" s="82"/>
      <c r="M44" s="76">
        <v>13938.998799999999</v>
      </c>
      <c r="N44" s="82"/>
      <c r="O44" s="82"/>
      <c r="P44" s="82"/>
    </row>
    <row r="45" spans="1:16" ht="102" x14ac:dyDescent="0.25">
      <c r="A45" s="72" t="s">
        <v>154</v>
      </c>
      <c r="B45" s="73" t="s">
        <v>155</v>
      </c>
      <c r="C45" s="229"/>
      <c r="D45" s="82"/>
      <c r="E45" s="85">
        <v>0</v>
      </c>
      <c r="F45" s="82"/>
      <c r="G45" s="82"/>
      <c r="H45" s="82"/>
      <c r="I45" s="85">
        <v>0</v>
      </c>
      <c r="J45" s="82"/>
      <c r="K45" s="82"/>
      <c r="L45" s="82"/>
      <c r="M45" s="76"/>
      <c r="N45" s="82"/>
      <c r="O45" s="82"/>
      <c r="P45" s="82"/>
    </row>
    <row r="46" spans="1:16" ht="63.75" x14ac:dyDescent="0.25">
      <c r="A46" s="72" t="s">
        <v>156</v>
      </c>
      <c r="B46" s="73" t="s">
        <v>157</v>
      </c>
      <c r="C46" s="229"/>
      <c r="D46" s="82"/>
      <c r="E46" s="85">
        <v>0</v>
      </c>
      <c r="F46" s="82"/>
      <c r="G46" s="82"/>
      <c r="H46" s="82"/>
      <c r="I46" s="85">
        <v>0</v>
      </c>
      <c r="J46" s="82"/>
      <c r="K46" s="82"/>
      <c r="L46" s="82"/>
      <c r="M46" s="76"/>
      <c r="N46" s="82"/>
      <c r="O46" s="82"/>
      <c r="P46" s="82"/>
    </row>
    <row r="47" spans="1:16" ht="38.25" x14ac:dyDescent="0.25">
      <c r="A47" s="72" t="s">
        <v>158</v>
      </c>
      <c r="B47" s="73" t="s">
        <v>72</v>
      </c>
      <c r="C47" s="86"/>
      <c r="D47" s="82"/>
      <c r="E47" s="85">
        <v>0</v>
      </c>
      <c r="F47" s="82"/>
      <c r="G47" s="82"/>
      <c r="H47" s="82"/>
      <c r="I47" s="85">
        <v>0</v>
      </c>
      <c r="J47" s="82"/>
      <c r="K47" s="82"/>
      <c r="L47" s="82"/>
      <c r="M47" s="76"/>
      <c r="N47" s="82"/>
      <c r="O47" s="82"/>
      <c r="P47" s="82"/>
    </row>
    <row r="48" spans="1:16" ht="89.25" x14ac:dyDescent="0.25">
      <c r="A48" s="72" t="s">
        <v>159</v>
      </c>
      <c r="B48" s="73" t="s">
        <v>160</v>
      </c>
      <c r="C48" s="229" t="s">
        <v>289</v>
      </c>
      <c r="D48" s="82"/>
      <c r="E48" s="85">
        <v>0</v>
      </c>
      <c r="F48" s="82"/>
      <c r="G48" s="82"/>
      <c r="H48" s="82"/>
      <c r="I48" s="85">
        <v>0</v>
      </c>
      <c r="J48" s="82"/>
      <c r="K48" s="82"/>
      <c r="L48" s="82"/>
      <c r="M48" s="76"/>
      <c r="N48" s="82"/>
      <c r="O48" s="82"/>
      <c r="P48" s="82"/>
    </row>
    <row r="49" spans="1:18" ht="114.75" x14ac:dyDescent="0.25">
      <c r="A49" s="72" t="s">
        <v>161</v>
      </c>
      <c r="B49" s="73" t="s">
        <v>162</v>
      </c>
      <c r="C49" s="229"/>
      <c r="D49" s="82"/>
      <c r="E49" s="85">
        <v>0</v>
      </c>
      <c r="F49" s="82"/>
      <c r="G49" s="82"/>
      <c r="H49" s="82"/>
      <c r="I49" s="85">
        <v>0</v>
      </c>
      <c r="J49" s="82"/>
      <c r="K49" s="82"/>
      <c r="L49" s="82"/>
      <c r="M49" s="76"/>
      <c r="N49" s="82"/>
      <c r="O49" s="82"/>
      <c r="P49" s="82"/>
    </row>
    <row r="50" spans="1:18" ht="51" x14ac:dyDescent="0.25">
      <c r="A50" s="72" t="s">
        <v>163</v>
      </c>
      <c r="B50" s="73" t="s">
        <v>164</v>
      </c>
      <c r="C50" s="229"/>
      <c r="D50" s="82"/>
      <c r="E50" s="85">
        <v>0</v>
      </c>
      <c r="F50" s="82"/>
      <c r="G50" s="82"/>
      <c r="H50" s="82"/>
      <c r="I50" s="85">
        <v>0</v>
      </c>
      <c r="J50" s="82"/>
      <c r="K50" s="82"/>
      <c r="L50" s="82"/>
      <c r="M50" s="76"/>
      <c r="N50" s="82"/>
      <c r="O50" s="82"/>
      <c r="P50" s="82"/>
    </row>
    <row r="51" spans="1:18" ht="38.25" x14ac:dyDescent="0.25">
      <c r="A51" s="72" t="s">
        <v>165</v>
      </c>
      <c r="B51" s="73" t="s">
        <v>73</v>
      </c>
      <c r="C51" s="229"/>
      <c r="D51" s="82"/>
      <c r="E51" s="85">
        <v>0</v>
      </c>
      <c r="F51" s="82"/>
      <c r="G51" s="82"/>
      <c r="H51" s="82"/>
      <c r="I51" s="85">
        <v>0</v>
      </c>
      <c r="J51" s="82"/>
      <c r="K51" s="82"/>
      <c r="L51" s="82"/>
      <c r="M51" s="76"/>
      <c r="N51" s="82"/>
      <c r="O51" s="82"/>
      <c r="P51" s="82"/>
    </row>
    <row r="52" spans="1:18" ht="51" x14ac:dyDescent="0.25">
      <c r="A52" s="72" t="s">
        <v>166</v>
      </c>
      <c r="B52" s="73" t="s">
        <v>74</v>
      </c>
      <c r="C52" s="229"/>
      <c r="D52" s="82"/>
      <c r="E52" s="85">
        <v>0</v>
      </c>
      <c r="F52" s="82"/>
      <c r="G52" s="82"/>
      <c r="H52" s="82"/>
      <c r="I52" s="85">
        <v>0</v>
      </c>
      <c r="J52" s="82"/>
      <c r="K52" s="82"/>
      <c r="L52" s="82"/>
      <c r="M52" s="76"/>
      <c r="N52" s="82"/>
      <c r="O52" s="82"/>
      <c r="P52" s="82"/>
    </row>
    <row r="53" spans="1:18" ht="51" x14ac:dyDescent="0.25">
      <c r="A53" s="72" t="s">
        <v>167</v>
      </c>
      <c r="B53" s="73" t="s">
        <v>75</v>
      </c>
      <c r="C53" s="229"/>
      <c r="D53" s="82"/>
      <c r="E53" s="85">
        <v>0</v>
      </c>
      <c r="F53" s="82"/>
      <c r="G53" s="82"/>
      <c r="H53" s="82"/>
      <c r="I53" s="85">
        <v>0</v>
      </c>
      <c r="J53" s="82"/>
      <c r="K53" s="82"/>
      <c r="L53" s="82"/>
      <c r="M53" s="76"/>
      <c r="N53" s="82"/>
      <c r="O53" s="82"/>
      <c r="P53" s="82"/>
    </row>
    <row r="54" spans="1:18" ht="102" x14ac:dyDescent="0.25">
      <c r="A54" s="72" t="s">
        <v>168</v>
      </c>
      <c r="B54" s="73" t="s">
        <v>76</v>
      </c>
      <c r="C54" s="229"/>
      <c r="D54" s="82"/>
      <c r="E54" s="85">
        <v>0</v>
      </c>
      <c r="F54" s="82"/>
      <c r="G54" s="82"/>
      <c r="H54" s="82"/>
      <c r="I54" s="85">
        <v>0</v>
      </c>
      <c r="J54" s="82"/>
      <c r="K54" s="82"/>
      <c r="L54" s="82"/>
      <c r="M54" s="76"/>
      <c r="N54" s="82"/>
      <c r="O54" s="82"/>
      <c r="P54" s="82"/>
    </row>
    <row r="55" spans="1:18" ht="102" x14ac:dyDescent="0.25">
      <c r="A55" s="72" t="s">
        <v>169</v>
      </c>
      <c r="B55" s="73" t="s">
        <v>170</v>
      </c>
      <c r="C55" s="87" t="s">
        <v>289</v>
      </c>
      <c r="D55" s="82"/>
      <c r="E55" s="85">
        <v>0</v>
      </c>
      <c r="F55" s="82"/>
      <c r="G55" s="82"/>
      <c r="H55" s="82"/>
      <c r="I55" s="85">
        <v>0</v>
      </c>
      <c r="J55" s="82"/>
      <c r="K55" s="82"/>
      <c r="L55" s="82"/>
      <c r="M55" s="76"/>
      <c r="N55" s="82"/>
      <c r="O55" s="82"/>
      <c r="P55" s="82"/>
    </row>
    <row r="56" spans="1:18" s="17" customFormat="1" x14ac:dyDescent="0.25">
      <c r="A56" s="88"/>
      <c r="B56" s="89" t="s">
        <v>10</v>
      </c>
      <c r="C56" s="83"/>
      <c r="D56" s="88"/>
      <c r="E56" s="90">
        <f>E8+E9+E10+E14+E54+E55+E13</f>
        <v>3780410.7</v>
      </c>
      <c r="F56" s="88"/>
      <c r="G56" s="88"/>
      <c r="H56" s="88"/>
      <c r="I56" s="88">
        <f>I8+I9+I10+I14+I54+I55+I13</f>
        <v>4606442.78</v>
      </c>
      <c r="J56" s="88"/>
      <c r="K56" s="88"/>
      <c r="L56" s="88"/>
      <c r="M56" s="88">
        <f>M8+M9+M10+M14+M54+M55+M13</f>
        <v>4603932.8735299995</v>
      </c>
      <c r="N56" s="88"/>
      <c r="O56" s="88"/>
      <c r="P56" s="88"/>
      <c r="Q56" s="16"/>
      <c r="R56" s="16"/>
    </row>
    <row r="57" spans="1:18" x14ac:dyDescent="0.25">
      <c r="A57" s="240" t="s">
        <v>15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</row>
    <row r="58" spans="1:18" ht="38.25" x14ac:dyDescent="0.25">
      <c r="A58" s="72" t="s">
        <v>171</v>
      </c>
      <c r="B58" s="73" t="s">
        <v>77</v>
      </c>
      <c r="C58" s="231" t="s">
        <v>21</v>
      </c>
      <c r="D58" s="82"/>
      <c r="E58" s="75">
        <v>167634.70000000001</v>
      </c>
      <c r="F58" s="82"/>
      <c r="G58" s="82"/>
      <c r="H58" s="82"/>
      <c r="I58" s="75">
        <v>177930.5</v>
      </c>
      <c r="J58" s="82"/>
      <c r="K58" s="82"/>
      <c r="L58" s="82"/>
      <c r="M58" s="76">
        <v>177731.38242000001</v>
      </c>
      <c r="N58" s="82"/>
      <c r="O58" s="82"/>
      <c r="P58" s="82"/>
    </row>
    <row r="59" spans="1:18" ht="76.5" x14ac:dyDescent="0.25">
      <c r="A59" s="72" t="s">
        <v>172</v>
      </c>
      <c r="B59" s="73" t="s">
        <v>78</v>
      </c>
      <c r="C59" s="229"/>
      <c r="D59" s="82"/>
      <c r="E59" s="75">
        <v>4900</v>
      </c>
      <c r="F59" s="82"/>
      <c r="G59" s="82"/>
      <c r="H59" s="82"/>
      <c r="I59" s="75">
        <v>4600</v>
      </c>
      <c r="J59" s="82"/>
      <c r="K59" s="82"/>
      <c r="L59" s="82"/>
      <c r="M59" s="76">
        <v>4300</v>
      </c>
      <c r="N59" s="82"/>
      <c r="O59" s="82"/>
      <c r="P59" s="82"/>
    </row>
    <row r="60" spans="1:18" ht="76.5" x14ac:dyDescent="0.25">
      <c r="A60" s="72" t="s">
        <v>173</v>
      </c>
      <c r="B60" s="73" t="s">
        <v>174</v>
      </c>
      <c r="C60" s="229"/>
      <c r="D60" s="82"/>
      <c r="E60" s="75">
        <v>1942.8</v>
      </c>
      <c r="F60" s="82"/>
      <c r="G60" s="82"/>
      <c r="H60" s="82"/>
      <c r="I60" s="75">
        <v>1582.1</v>
      </c>
      <c r="J60" s="82"/>
      <c r="K60" s="82"/>
      <c r="L60" s="82"/>
      <c r="M60" s="76">
        <v>1568.403</v>
      </c>
      <c r="N60" s="82"/>
      <c r="O60" s="82"/>
      <c r="P60" s="82"/>
    </row>
    <row r="61" spans="1:18" ht="89.25" x14ac:dyDescent="0.25">
      <c r="A61" s="72" t="s">
        <v>175</v>
      </c>
      <c r="B61" s="73" t="s">
        <v>79</v>
      </c>
      <c r="C61" s="229"/>
      <c r="D61" s="82"/>
      <c r="E61" s="75">
        <v>1956.4</v>
      </c>
      <c r="F61" s="82"/>
      <c r="G61" s="82"/>
      <c r="H61" s="82"/>
      <c r="I61" s="75">
        <v>2275.9</v>
      </c>
      <c r="J61" s="82"/>
      <c r="K61" s="82"/>
      <c r="L61" s="82"/>
      <c r="M61" s="76">
        <v>1847.76214</v>
      </c>
      <c r="N61" s="82"/>
      <c r="O61" s="82"/>
      <c r="P61" s="82"/>
    </row>
    <row r="62" spans="1:18" ht="178.5" x14ac:dyDescent="0.25">
      <c r="A62" s="72" t="s">
        <v>176</v>
      </c>
      <c r="B62" s="73" t="s">
        <v>177</v>
      </c>
      <c r="C62" s="229"/>
      <c r="D62" s="82"/>
      <c r="E62" s="75">
        <v>10891.5</v>
      </c>
      <c r="F62" s="82"/>
      <c r="G62" s="82"/>
      <c r="H62" s="82"/>
      <c r="I62" s="75">
        <v>12287.9</v>
      </c>
      <c r="J62" s="82"/>
      <c r="K62" s="82"/>
      <c r="L62" s="82"/>
      <c r="M62" s="76">
        <v>12263.077660000001</v>
      </c>
      <c r="N62" s="82"/>
      <c r="O62" s="82"/>
      <c r="P62" s="82"/>
    </row>
    <row r="63" spans="1:18" ht="48" customHeight="1" x14ac:dyDescent="0.25">
      <c r="A63" s="72" t="s">
        <v>178</v>
      </c>
      <c r="B63" s="73" t="s">
        <v>80</v>
      </c>
      <c r="C63" s="229" t="s">
        <v>21</v>
      </c>
      <c r="D63" s="82"/>
      <c r="E63" s="75">
        <v>400876.2</v>
      </c>
      <c r="F63" s="82"/>
      <c r="G63" s="82"/>
      <c r="H63" s="82"/>
      <c r="I63" s="75">
        <v>509711.2</v>
      </c>
      <c r="J63" s="82"/>
      <c r="K63" s="82"/>
      <c r="L63" s="82"/>
      <c r="M63" s="76">
        <v>508394.71951999998</v>
      </c>
      <c r="N63" s="82"/>
      <c r="O63" s="82"/>
      <c r="P63" s="82"/>
    </row>
    <row r="64" spans="1:18" ht="38.25" x14ac:dyDescent="0.25">
      <c r="A64" s="72" t="s">
        <v>179</v>
      </c>
      <c r="B64" s="73" t="s">
        <v>81</v>
      </c>
      <c r="C64" s="229"/>
      <c r="D64" s="82"/>
      <c r="E64" s="75">
        <v>14493.5</v>
      </c>
      <c r="F64" s="82"/>
      <c r="G64" s="82"/>
      <c r="H64" s="82"/>
      <c r="I64" s="75">
        <v>17433.22</v>
      </c>
      <c r="J64" s="82"/>
      <c r="K64" s="82"/>
      <c r="L64" s="82"/>
      <c r="M64" s="76">
        <v>17433.22</v>
      </c>
      <c r="N64" s="82"/>
      <c r="O64" s="82"/>
      <c r="P64" s="82"/>
    </row>
    <row r="65" spans="1:16" ht="76.5" x14ac:dyDescent="0.25">
      <c r="A65" s="72" t="s">
        <v>180</v>
      </c>
      <c r="B65" s="73" t="s">
        <v>181</v>
      </c>
      <c r="C65" s="229"/>
      <c r="D65" s="82"/>
      <c r="E65" s="75">
        <v>235.3</v>
      </c>
      <c r="F65" s="82"/>
      <c r="G65" s="82"/>
      <c r="H65" s="82"/>
      <c r="I65" s="75">
        <v>0</v>
      </c>
      <c r="J65" s="82"/>
      <c r="K65" s="82"/>
      <c r="L65" s="82"/>
      <c r="M65" s="76">
        <v>0</v>
      </c>
      <c r="N65" s="82"/>
      <c r="O65" s="82"/>
      <c r="P65" s="82"/>
    </row>
    <row r="66" spans="1:16" ht="127.5" x14ac:dyDescent="0.25">
      <c r="A66" s="72" t="s">
        <v>182</v>
      </c>
      <c r="B66" s="73" t="s">
        <v>183</v>
      </c>
      <c r="C66" s="229"/>
      <c r="D66" s="82"/>
      <c r="E66" s="75">
        <v>628.20000000000005</v>
      </c>
      <c r="F66" s="82"/>
      <c r="G66" s="82"/>
      <c r="H66" s="82"/>
      <c r="I66" s="75">
        <v>528.1</v>
      </c>
      <c r="J66" s="82"/>
      <c r="K66" s="82"/>
      <c r="L66" s="82"/>
      <c r="M66" s="76">
        <v>528.04</v>
      </c>
      <c r="N66" s="82"/>
      <c r="O66" s="82"/>
      <c r="P66" s="82"/>
    </row>
    <row r="67" spans="1:16" ht="38.25" x14ac:dyDescent="0.25">
      <c r="A67" s="77" t="s">
        <v>184</v>
      </c>
      <c r="B67" s="78" t="s">
        <v>39</v>
      </c>
      <c r="C67" s="229"/>
      <c r="D67" s="82"/>
      <c r="E67" s="80">
        <f>E68+E69+E70+E71+E72+E73+E74+E75+E76+E77+E78+E79+E80</f>
        <v>475074.3</v>
      </c>
      <c r="F67" s="88"/>
      <c r="G67" s="88"/>
      <c r="H67" s="88"/>
      <c r="I67" s="80">
        <f>I68+I69+I70+I71+I72+I73+I74+I75+I76+I77+I78+I79+I80</f>
        <v>568807.59999999986</v>
      </c>
      <c r="J67" s="88"/>
      <c r="K67" s="88"/>
      <c r="L67" s="88"/>
      <c r="M67" s="80">
        <f>M68+M69+M70+M71+M72+M73+M74+M75+M76+M77+M78+M79+M80</f>
        <v>566422.72480000008</v>
      </c>
      <c r="N67" s="88"/>
      <c r="O67" s="88"/>
      <c r="P67" s="88"/>
    </row>
    <row r="68" spans="1:16" ht="25.5" x14ac:dyDescent="0.25">
      <c r="A68" s="72" t="s">
        <v>185</v>
      </c>
      <c r="B68" s="73" t="s">
        <v>82</v>
      </c>
      <c r="C68" s="229"/>
      <c r="D68" s="82"/>
      <c r="E68" s="75">
        <v>198619.1</v>
      </c>
      <c r="F68" s="82"/>
      <c r="G68" s="82"/>
      <c r="H68" s="82"/>
      <c r="I68" s="75">
        <v>232758.6</v>
      </c>
      <c r="J68" s="82"/>
      <c r="K68" s="82"/>
      <c r="L68" s="82"/>
      <c r="M68" s="76">
        <v>232698.71385999999</v>
      </c>
      <c r="N68" s="82"/>
      <c r="O68" s="82"/>
      <c r="P68" s="82"/>
    </row>
    <row r="69" spans="1:16" ht="127.5" x14ac:dyDescent="0.25">
      <c r="A69" s="72" t="s">
        <v>186</v>
      </c>
      <c r="B69" s="73" t="s">
        <v>83</v>
      </c>
      <c r="C69" s="229" t="s">
        <v>21</v>
      </c>
      <c r="D69" s="82"/>
      <c r="E69" s="75">
        <v>1027.8</v>
      </c>
      <c r="F69" s="82"/>
      <c r="G69" s="82"/>
      <c r="H69" s="82"/>
      <c r="I69" s="75">
        <v>877.8</v>
      </c>
      <c r="J69" s="82"/>
      <c r="K69" s="82"/>
      <c r="L69" s="82"/>
      <c r="M69" s="76">
        <v>834.78256999999996</v>
      </c>
      <c r="N69" s="82"/>
      <c r="O69" s="82"/>
      <c r="P69" s="82"/>
    </row>
    <row r="70" spans="1:16" ht="25.5" x14ac:dyDescent="0.25">
      <c r="A70" s="72" t="s">
        <v>187</v>
      </c>
      <c r="B70" s="73" t="s">
        <v>84</v>
      </c>
      <c r="C70" s="229"/>
      <c r="D70" s="82"/>
      <c r="E70" s="75">
        <v>197368</v>
      </c>
      <c r="F70" s="82"/>
      <c r="G70" s="82"/>
      <c r="H70" s="82"/>
      <c r="I70" s="75">
        <v>257060.8</v>
      </c>
      <c r="J70" s="82"/>
      <c r="K70" s="82"/>
      <c r="L70" s="82"/>
      <c r="M70" s="76">
        <v>257000.91985999999</v>
      </c>
      <c r="N70" s="82"/>
      <c r="O70" s="82"/>
      <c r="P70" s="82"/>
    </row>
    <row r="71" spans="1:16" ht="38.25" x14ac:dyDescent="0.25">
      <c r="A71" s="72" t="s">
        <v>188</v>
      </c>
      <c r="B71" s="73" t="s">
        <v>85</v>
      </c>
      <c r="C71" s="229"/>
      <c r="D71" s="82"/>
      <c r="E71" s="75">
        <v>253.8</v>
      </c>
      <c r="F71" s="82"/>
      <c r="G71" s="82"/>
      <c r="H71" s="82"/>
      <c r="I71" s="75">
        <v>304.8</v>
      </c>
      <c r="J71" s="82"/>
      <c r="K71" s="82"/>
      <c r="L71" s="82"/>
      <c r="M71" s="76">
        <v>303.75</v>
      </c>
      <c r="N71" s="82"/>
      <c r="O71" s="82"/>
      <c r="P71" s="82"/>
    </row>
    <row r="72" spans="1:16" ht="25.5" x14ac:dyDescent="0.25">
      <c r="A72" s="72" t="s">
        <v>189</v>
      </c>
      <c r="B72" s="73" t="s">
        <v>190</v>
      </c>
      <c r="C72" s="229"/>
      <c r="D72" s="82"/>
      <c r="E72" s="75">
        <v>77656.399999999994</v>
      </c>
      <c r="F72" s="82"/>
      <c r="G72" s="82"/>
      <c r="H72" s="82"/>
      <c r="I72" s="75">
        <v>77656.399999999994</v>
      </c>
      <c r="J72" s="82"/>
      <c r="K72" s="82"/>
      <c r="L72" s="82"/>
      <c r="M72" s="76">
        <v>75469.232900000003</v>
      </c>
      <c r="N72" s="82"/>
      <c r="O72" s="82"/>
      <c r="P72" s="82"/>
    </row>
    <row r="73" spans="1:16" ht="63.75" x14ac:dyDescent="0.25">
      <c r="A73" s="72" t="s">
        <v>191</v>
      </c>
      <c r="B73" s="73" t="s">
        <v>192</v>
      </c>
      <c r="C73" s="229"/>
      <c r="D73" s="82"/>
      <c r="E73" s="75">
        <v>149.19999999999999</v>
      </c>
      <c r="F73" s="82"/>
      <c r="G73" s="82"/>
      <c r="H73" s="82"/>
      <c r="I73" s="75">
        <v>149.19999999999999</v>
      </c>
      <c r="J73" s="82"/>
      <c r="K73" s="82"/>
      <c r="L73" s="82"/>
      <c r="M73" s="76">
        <v>115.32561</v>
      </c>
      <c r="N73" s="82"/>
      <c r="O73" s="82"/>
      <c r="P73" s="82"/>
    </row>
    <row r="74" spans="1:16" ht="48" customHeight="1" x14ac:dyDescent="0.25">
      <c r="A74" s="72" t="s">
        <v>193</v>
      </c>
      <c r="B74" s="73" t="s">
        <v>86</v>
      </c>
      <c r="C74" s="229"/>
      <c r="D74" s="82"/>
      <c r="E74" s="85">
        <v>0</v>
      </c>
      <c r="F74" s="228"/>
      <c r="G74" s="228"/>
      <c r="H74" s="228"/>
      <c r="I74" s="85">
        <v>0</v>
      </c>
      <c r="J74" s="82"/>
      <c r="K74" s="82"/>
      <c r="L74" s="82"/>
      <c r="M74" s="76"/>
      <c r="N74" s="82"/>
      <c r="O74" s="82"/>
      <c r="P74" s="82"/>
    </row>
    <row r="75" spans="1:16" ht="76.5" x14ac:dyDescent="0.25">
      <c r="A75" s="72" t="s">
        <v>194</v>
      </c>
      <c r="B75" s="73" t="s">
        <v>87</v>
      </c>
      <c r="C75" s="229"/>
      <c r="D75" s="82"/>
      <c r="E75" s="85">
        <v>0</v>
      </c>
      <c r="F75" s="228"/>
      <c r="G75" s="228"/>
      <c r="H75" s="228"/>
      <c r="I75" s="85">
        <v>0</v>
      </c>
      <c r="J75" s="82"/>
      <c r="K75" s="82"/>
      <c r="L75" s="82"/>
      <c r="M75" s="76"/>
      <c r="N75" s="82"/>
      <c r="O75" s="82"/>
      <c r="P75" s="82"/>
    </row>
    <row r="76" spans="1:16" ht="89.25" x14ac:dyDescent="0.25">
      <c r="A76" s="72" t="s">
        <v>195</v>
      </c>
      <c r="B76" s="73" t="s">
        <v>88</v>
      </c>
      <c r="C76" s="229"/>
      <c r="D76" s="82"/>
      <c r="E76" s="85">
        <v>0</v>
      </c>
      <c r="F76" s="228"/>
      <c r="G76" s="228"/>
      <c r="H76" s="228"/>
      <c r="I76" s="85">
        <v>0</v>
      </c>
      <c r="J76" s="82"/>
      <c r="K76" s="82"/>
      <c r="L76" s="82"/>
      <c r="M76" s="76"/>
      <c r="N76" s="82"/>
      <c r="O76" s="82"/>
      <c r="P76" s="82"/>
    </row>
    <row r="77" spans="1:16" ht="96" customHeight="1" x14ac:dyDescent="0.25">
      <c r="A77" s="72" t="s">
        <v>196</v>
      </c>
      <c r="B77" s="73" t="s">
        <v>89</v>
      </c>
      <c r="C77" s="229" t="s">
        <v>21</v>
      </c>
      <c r="D77" s="82"/>
      <c r="E77" s="85">
        <v>0</v>
      </c>
      <c r="F77" s="228"/>
      <c r="G77" s="228"/>
      <c r="H77" s="228"/>
      <c r="I77" s="85">
        <v>0</v>
      </c>
      <c r="J77" s="82"/>
      <c r="K77" s="82"/>
      <c r="L77" s="82"/>
      <c r="M77" s="76"/>
      <c r="N77" s="82"/>
      <c r="O77" s="82"/>
      <c r="P77" s="82"/>
    </row>
    <row r="78" spans="1:16" ht="76.5" x14ac:dyDescent="0.25">
      <c r="A78" s="72" t="s">
        <v>197</v>
      </c>
      <c r="B78" s="73" t="s">
        <v>90</v>
      </c>
      <c r="C78" s="229"/>
      <c r="D78" s="82"/>
      <c r="E78" s="85">
        <v>0</v>
      </c>
      <c r="F78" s="228"/>
      <c r="G78" s="228"/>
      <c r="H78" s="228"/>
      <c r="I78" s="85">
        <v>0</v>
      </c>
      <c r="J78" s="82"/>
      <c r="K78" s="82"/>
      <c r="L78" s="82"/>
      <c r="M78" s="76"/>
      <c r="N78" s="82"/>
      <c r="O78" s="82"/>
      <c r="P78" s="82"/>
    </row>
    <row r="79" spans="1:16" ht="102" x14ac:dyDescent="0.25">
      <c r="A79" s="72" t="s">
        <v>198</v>
      </c>
      <c r="B79" s="73" t="s">
        <v>91</v>
      </c>
      <c r="C79" s="229"/>
      <c r="D79" s="82"/>
      <c r="E79" s="85">
        <v>0</v>
      </c>
      <c r="F79" s="228"/>
      <c r="G79" s="228"/>
      <c r="H79" s="228"/>
      <c r="I79" s="85">
        <v>0</v>
      </c>
      <c r="J79" s="82"/>
      <c r="K79" s="82"/>
      <c r="L79" s="82"/>
      <c r="M79" s="76"/>
      <c r="N79" s="82"/>
      <c r="O79" s="82"/>
      <c r="P79" s="82"/>
    </row>
    <row r="80" spans="1:16" ht="76.5" x14ac:dyDescent="0.25">
      <c r="A80" s="72" t="s">
        <v>199</v>
      </c>
      <c r="B80" s="73" t="s">
        <v>92</v>
      </c>
      <c r="C80" s="229"/>
      <c r="D80" s="82"/>
      <c r="E80" s="85">
        <v>0</v>
      </c>
      <c r="F80" s="228"/>
      <c r="G80" s="228"/>
      <c r="H80" s="228"/>
      <c r="I80" s="85">
        <v>0</v>
      </c>
      <c r="J80" s="82"/>
      <c r="K80" s="82"/>
      <c r="L80" s="82"/>
      <c r="M80" s="76"/>
      <c r="N80" s="82"/>
      <c r="O80" s="82"/>
      <c r="P80" s="82"/>
    </row>
    <row r="81" spans="1:16" ht="63.75" x14ac:dyDescent="0.25">
      <c r="A81" s="72" t="s">
        <v>200</v>
      </c>
      <c r="B81" s="73" t="s">
        <v>201</v>
      </c>
      <c r="C81" s="229"/>
      <c r="D81" s="82"/>
      <c r="E81" s="75">
        <v>3195</v>
      </c>
      <c r="F81" s="82"/>
      <c r="G81" s="82"/>
      <c r="H81" s="82"/>
      <c r="I81" s="75">
        <v>1695</v>
      </c>
      <c r="J81" s="82"/>
      <c r="K81" s="82"/>
      <c r="L81" s="82"/>
      <c r="M81" s="76">
        <v>1573.9790599999999</v>
      </c>
      <c r="N81" s="82"/>
      <c r="O81" s="82"/>
      <c r="P81" s="82"/>
    </row>
    <row r="82" spans="1:16" ht="51" x14ac:dyDescent="0.25">
      <c r="A82" s="72" t="s">
        <v>202</v>
      </c>
      <c r="B82" s="73" t="s">
        <v>93</v>
      </c>
      <c r="C82" s="229"/>
      <c r="D82" s="82"/>
      <c r="E82" s="85">
        <v>0</v>
      </c>
      <c r="F82" s="228"/>
      <c r="G82" s="228"/>
      <c r="H82" s="228"/>
      <c r="I82" s="85">
        <v>0</v>
      </c>
      <c r="J82" s="82"/>
      <c r="K82" s="82"/>
      <c r="L82" s="82"/>
      <c r="M82" s="76"/>
      <c r="N82" s="82"/>
      <c r="O82" s="82"/>
      <c r="P82" s="82"/>
    </row>
    <row r="83" spans="1:16" ht="60" customHeight="1" x14ac:dyDescent="0.25">
      <c r="A83" s="72" t="s">
        <v>203</v>
      </c>
      <c r="B83" s="73" t="s">
        <v>94</v>
      </c>
      <c r="C83" s="229"/>
      <c r="D83" s="82"/>
      <c r="E83" s="85">
        <v>0</v>
      </c>
      <c r="F83" s="228"/>
      <c r="G83" s="228"/>
      <c r="H83" s="228"/>
      <c r="I83" s="85">
        <v>0</v>
      </c>
      <c r="J83" s="82"/>
      <c r="K83" s="82"/>
      <c r="L83" s="82"/>
      <c r="M83" s="76"/>
      <c r="N83" s="82"/>
      <c r="O83" s="82"/>
      <c r="P83" s="82"/>
    </row>
    <row r="84" spans="1:16" ht="102" x14ac:dyDescent="0.25">
      <c r="A84" s="72" t="s">
        <v>204</v>
      </c>
      <c r="B84" s="73" t="s">
        <v>95</v>
      </c>
      <c r="C84" s="91" t="s">
        <v>21</v>
      </c>
      <c r="D84" s="82"/>
      <c r="E84" s="85">
        <v>0</v>
      </c>
      <c r="F84" s="228"/>
      <c r="G84" s="228"/>
      <c r="H84" s="228"/>
      <c r="I84" s="85">
        <v>0</v>
      </c>
      <c r="J84" s="82"/>
      <c r="K84" s="82"/>
      <c r="L84" s="82"/>
      <c r="M84" s="76"/>
      <c r="N84" s="82"/>
      <c r="O84" s="82"/>
      <c r="P84" s="82"/>
    </row>
    <row r="85" spans="1:16" ht="153" x14ac:dyDescent="0.25">
      <c r="A85" s="72" t="s">
        <v>205</v>
      </c>
      <c r="B85" s="73" t="s">
        <v>206</v>
      </c>
      <c r="C85" s="91" t="s">
        <v>291</v>
      </c>
      <c r="D85" s="82"/>
      <c r="E85" s="85">
        <v>0</v>
      </c>
      <c r="F85" s="228"/>
      <c r="G85" s="228"/>
      <c r="H85" s="228"/>
      <c r="I85" s="85">
        <v>0</v>
      </c>
      <c r="J85" s="82"/>
      <c r="K85" s="82"/>
      <c r="L85" s="82"/>
      <c r="M85" s="76"/>
      <c r="N85" s="82"/>
      <c r="O85" s="82"/>
      <c r="P85" s="82"/>
    </row>
    <row r="86" spans="1:16" s="17" customFormat="1" x14ac:dyDescent="0.25">
      <c r="A86" s="88"/>
      <c r="B86" s="89" t="s">
        <v>10</v>
      </c>
      <c r="C86" s="92"/>
      <c r="D86" s="88"/>
      <c r="E86" s="90">
        <f>E58+E59+E60+E61+E62+E63+E64+E65+E66+E67+E81+E82+E83+E84+E85</f>
        <v>1081827.8999999999</v>
      </c>
      <c r="F86" s="88"/>
      <c r="G86" s="88"/>
      <c r="H86" s="88"/>
      <c r="I86" s="88">
        <f>I58+I59+I60+I61+I62+I63+I64+I65+I66+I67+I81+I82+I83+I84+I85</f>
        <v>1296851.5199999998</v>
      </c>
      <c r="J86" s="88"/>
      <c r="K86" s="88"/>
      <c r="L86" s="88"/>
      <c r="M86" s="88">
        <f>M58+M59+M60+M61+M62+M63+M64+M65+M66+M67+M81+M82+M83+M84+M85</f>
        <v>1292063.3086000001</v>
      </c>
      <c r="N86" s="88"/>
      <c r="O86" s="88"/>
      <c r="P86" s="88"/>
    </row>
    <row r="87" spans="1:16" x14ac:dyDescent="0.25">
      <c r="A87" s="236" t="s">
        <v>16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</row>
    <row r="88" spans="1:16" ht="38.25" x14ac:dyDescent="0.25">
      <c r="A88" s="93" t="s">
        <v>212</v>
      </c>
      <c r="B88" s="94" t="s">
        <v>128</v>
      </c>
      <c r="C88" s="231" t="s">
        <v>21</v>
      </c>
      <c r="D88" s="88"/>
      <c r="E88" s="95">
        <f>E89</f>
        <v>12669</v>
      </c>
      <c r="F88" s="88"/>
      <c r="G88" s="88"/>
      <c r="H88" s="88"/>
      <c r="I88" s="96">
        <f>I89</f>
        <v>12669</v>
      </c>
      <c r="J88" s="88"/>
      <c r="K88" s="88"/>
      <c r="L88" s="88"/>
      <c r="M88" s="96">
        <f>M89</f>
        <v>11518.623680000001</v>
      </c>
      <c r="N88" s="88"/>
      <c r="O88" s="88"/>
      <c r="P88" s="88"/>
    </row>
    <row r="89" spans="1:16" ht="191.25" x14ac:dyDescent="0.25">
      <c r="A89" s="93" t="s">
        <v>213</v>
      </c>
      <c r="B89" s="94" t="s">
        <v>129</v>
      </c>
      <c r="C89" s="229"/>
      <c r="D89" s="88"/>
      <c r="E89" s="95">
        <f>E90+E91+E92+E93+E94</f>
        <v>12669</v>
      </c>
      <c r="F89" s="88"/>
      <c r="G89" s="88"/>
      <c r="H89" s="88"/>
      <c r="I89" s="96">
        <f>I90+I91+I92+I93+I94</f>
        <v>12669</v>
      </c>
      <c r="J89" s="88"/>
      <c r="K89" s="88"/>
      <c r="L89" s="88"/>
      <c r="M89" s="96">
        <f>M90+M91+M92+M93+M94</f>
        <v>11518.623680000001</v>
      </c>
      <c r="N89" s="88"/>
      <c r="O89" s="88"/>
      <c r="P89" s="88"/>
    </row>
    <row r="90" spans="1:16" ht="63.75" x14ac:dyDescent="0.25">
      <c r="A90" s="97" t="s">
        <v>214</v>
      </c>
      <c r="B90" s="98" t="s">
        <v>130</v>
      </c>
      <c r="C90" s="229"/>
      <c r="D90" s="82"/>
      <c r="E90" s="99">
        <v>3470.3</v>
      </c>
      <c r="F90" s="82"/>
      <c r="G90" s="82"/>
      <c r="H90" s="82"/>
      <c r="I90" s="100">
        <v>3470.3</v>
      </c>
      <c r="J90" s="82"/>
      <c r="K90" s="82"/>
      <c r="L90" s="82"/>
      <c r="M90" s="76">
        <v>3383.7985600000002</v>
      </c>
      <c r="N90" s="82"/>
      <c r="O90" s="82"/>
      <c r="P90" s="82"/>
    </row>
    <row r="91" spans="1:16" ht="48" customHeight="1" x14ac:dyDescent="0.25">
      <c r="A91" s="97" t="s">
        <v>215</v>
      </c>
      <c r="B91" s="98" t="s">
        <v>131</v>
      </c>
      <c r="C91" s="229" t="s">
        <v>21</v>
      </c>
      <c r="D91" s="82"/>
      <c r="E91" s="99">
        <v>4368.8</v>
      </c>
      <c r="F91" s="82"/>
      <c r="G91" s="82"/>
      <c r="H91" s="82"/>
      <c r="I91" s="100">
        <v>4368.8</v>
      </c>
      <c r="J91" s="82"/>
      <c r="K91" s="82"/>
      <c r="L91" s="82"/>
      <c r="M91" s="76">
        <v>3304.9251199999999</v>
      </c>
      <c r="N91" s="82"/>
      <c r="O91" s="82"/>
      <c r="P91" s="82"/>
    </row>
    <row r="92" spans="1:16" ht="63.75" x14ac:dyDescent="0.25">
      <c r="A92" s="97" t="s">
        <v>216</v>
      </c>
      <c r="B92" s="98" t="s">
        <v>132</v>
      </c>
      <c r="C92" s="229"/>
      <c r="D92" s="82"/>
      <c r="E92" s="99">
        <v>953.3</v>
      </c>
      <c r="F92" s="82"/>
      <c r="G92" s="82"/>
      <c r="H92" s="82"/>
      <c r="I92" s="100">
        <v>953.3</v>
      </c>
      <c r="J92" s="82"/>
      <c r="K92" s="82"/>
      <c r="L92" s="82"/>
      <c r="M92" s="76">
        <v>953.3</v>
      </c>
      <c r="N92" s="82"/>
      <c r="O92" s="82"/>
      <c r="P92" s="82"/>
    </row>
    <row r="93" spans="1:16" ht="76.5" x14ac:dyDescent="0.25">
      <c r="A93" s="97" t="s">
        <v>217</v>
      </c>
      <c r="B93" s="98" t="s">
        <v>133</v>
      </c>
      <c r="C93" s="229"/>
      <c r="D93" s="82"/>
      <c r="E93" s="99">
        <v>3674.3</v>
      </c>
      <c r="F93" s="82"/>
      <c r="G93" s="82"/>
      <c r="H93" s="82"/>
      <c r="I93" s="100">
        <v>3674.3</v>
      </c>
      <c r="J93" s="82"/>
      <c r="K93" s="82"/>
      <c r="L93" s="82"/>
      <c r="M93" s="76">
        <v>3674.3</v>
      </c>
      <c r="N93" s="82"/>
      <c r="O93" s="82"/>
      <c r="P93" s="82"/>
    </row>
    <row r="94" spans="1:16" ht="76.5" x14ac:dyDescent="0.25">
      <c r="A94" s="97" t="s">
        <v>218</v>
      </c>
      <c r="B94" s="98" t="s">
        <v>208</v>
      </c>
      <c r="C94" s="229"/>
      <c r="D94" s="82"/>
      <c r="E94" s="99">
        <v>202.3</v>
      </c>
      <c r="F94" s="82"/>
      <c r="G94" s="82"/>
      <c r="H94" s="82"/>
      <c r="I94" s="100">
        <v>202.3</v>
      </c>
      <c r="J94" s="82"/>
      <c r="K94" s="82"/>
      <c r="L94" s="82"/>
      <c r="M94" s="76">
        <v>202.3</v>
      </c>
      <c r="N94" s="82"/>
      <c r="O94" s="82"/>
      <c r="P94" s="82"/>
    </row>
    <row r="95" spans="1:16" ht="63.75" x14ac:dyDescent="0.25">
      <c r="A95" s="97" t="s">
        <v>219</v>
      </c>
      <c r="B95" s="98" t="s">
        <v>134</v>
      </c>
      <c r="C95" s="229"/>
      <c r="D95" s="82"/>
      <c r="E95" s="99" t="s">
        <v>207</v>
      </c>
      <c r="F95" s="82"/>
      <c r="G95" s="82"/>
      <c r="H95" s="82"/>
      <c r="I95" s="100" t="s">
        <v>207</v>
      </c>
      <c r="J95" s="82"/>
      <c r="K95" s="82"/>
      <c r="L95" s="82"/>
      <c r="M95" s="76"/>
      <c r="N95" s="82"/>
      <c r="O95" s="82"/>
      <c r="P95" s="82"/>
    </row>
    <row r="96" spans="1:16" ht="76.5" x14ac:dyDescent="0.25">
      <c r="A96" s="97" t="s">
        <v>220</v>
      </c>
      <c r="B96" s="98" t="s">
        <v>135</v>
      </c>
      <c r="C96" s="229"/>
      <c r="D96" s="82"/>
      <c r="E96" s="99" t="s">
        <v>207</v>
      </c>
      <c r="F96" s="82"/>
      <c r="G96" s="82"/>
      <c r="H96" s="82"/>
      <c r="I96" s="100" t="s">
        <v>207</v>
      </c>
      <c r="J96" s="82"/>
      <c r="K96" s="82"/>
      <c r="L96" s="82"/>
      <c r="M96" s="76"/>
      <c r="N96" s="82"/>
      <c r="O96" s="82"/>
      <c r="P96" s="82"/>
    </row>
    <row r="97" spans="1:16" ht="63.75" x14ac:dyDescent="0.25">
      <c r="A97" s="97" t="s">
        <v>221</v>
      </c>
      <c r="B97" s="98" t="s">
        <v>136</v>
      </c>
      <c r="C97" s="229"/>
      <c r="D97" s="82"/>
      <c r="E97" s="99" t="s">
        <v>207</v>
      </c>
      <c r="F97" s="82"/>
      <c r="G97" s="82"/>
      <c r="H97" s="82"/>
      <c r="I97" s="100" t="s">
        <v>207</v>
      </c>
      <c r="J97" s="82"/>
      <c r="K97" s="82"/>
      <c r="L97" s="82"/>
      <c r="M97" s="76"/>
      <c r="N97" s="82"/>
      <c r="O97" s="82"/>
      <c r="P97" s="82"/>
    </row>
    <row r="98" spans="1:16" ht="76.5" x14ac:dyDescent="0.25">
      <c r="A98" s="97" t="s">
        <v>222</v>
      </c>
      <c r="B98" s="98" t="s">
        <v>137</v>
      </c>
      <c r="C98" s="229"/>
      <c r="D98" s="82"/>
      <c r="E98" s="99" t="s">
        <v>207</v>
      </c>
      <c r="F98" s="82"/>
      <c r="G98" s="82"/>
      <c r="H98" s="82"/>
      <c r="I98" s="100" t="s">
        <v>207</v>
      </c>
      <c r="J98" s="82"/>
      <c r="K98" s="82"/>
      <c r="L98" s="82"/>
      <c r="M98" s="76"/>
      <c r="N98" s="82"/>
      <c r="O98" s="82"/>
      <c r="P98" s="82"/>
    </row>
    <row r="99" spans="1:16" ht="63.75" x14ac:dyDescent="0.25">
      <c r="A99" s="93" t="s">
        <v>223</v>
      </c>
      <c r="B99" s="94" t="s">
        <v>138</v>
      </c>
      <c r="C99" s="229" t="s">
        <v>21</v>
      </c>
      <c r="D99" s="88"/>
      <c r="E99" s="95">
        <f>E100</f>
        <v>1200</v>
      </c>
      <c r="F99" s="88"/>
      <c r="G99" s="88"/>
      <c r="H99" s="88"/>
      <c r="I99" s="96">
        <f>I100</f>
        <v>1200</v>
      </c>
      <c r="J99" s="88"/>
      <c r="K99" s="88"/>
      <c r="L99" s="88"/>
      <c r="M99" s="96">
        <f>M100</f>
        <v>1108.289</v>
      </c>
      <c r="N99" s="88"/>
      <c r="O99" s="88"/>
      <c r="P99" s="88"/>
    </row>
    <row r="100" spans="1:16" ht="51" x14ac:dyDescent="0.25">
      <c r="A100" s="93" t="s">
        <v>224</v>
      </c>
      <c r="B100" s="94" t="s">
        <v>139</v>
      </c>
      <c r="C100" s="229"/>
      <c r="D100" s="88"/>
      <c r="E100" s="95">
        <f>E101+E102</f>
        <v>1200</v>
      </c>
      <c r="F100" s="88"/>
      <c r="G100" s="88"/>
      <c r="H100" s="88"/>
      <c r="I100" s="96">
        <f>I101+I102</f>
        <v>1200</v>
      </c>
      <c r="J100" s="88"/>
      <c r="K100" s="88"/>
      <c r="L100" s="88"/>
      <c r="M100" s="96">
        <f>M101+M102</f>
        <v>1108.289</v>
      </c>
      <c r="N100" s="88"/>
      <c r="O100" s="88"/>
      <c r="P100" s="88"/>
    </row>
    <row r="101" spans="1:16" ht="48" customHeight="1" x14ac:dyDescent="0.25">
      <c r="A101" s="97" t="s">
        <v>225</v>
      </c>
      <c r="B101" s="98" t="s">
        <v>131</v>
      </c>
      <c r="C101" s="229"/>
      <c r="D101" s="82"/>
      <c r="E101" s="99">
        <v>1200</v>
      </c>
      <c r="F101" s="82"/>
      <c r="G101" s="82"/>
      <c r="H101" s="82"/>
      <c r="I101" s="100">
        <v>1200</v>
      </c>
      <c r="J101" s="82"/>
      <c r="K101" s="82"/>
      <c r="L101" s="82"/>
      <c r="M101" s="76">
        <v>1108.289</v>
      </c>
      <c r="N101" s="82"/>
      <c r="O101" s="82"/>
      <c r="P101" s="82"/>
    </row>
    <row r="102" spans="1:16" ht="76.5" x14ac:dyDescent="0.25">
      <c r="A102" s="97" t="s">
        <v>226</v>
      </c>
      <c r="B102" s="98" t="s">
        <v>140</v>
      </c>
      <c r="C102" s="229"/>
      <c r="D102" s="82"/>
      <c r="E102" s="99">
        <v>0</v>
      </c>
      <c r="F102" s="82"/>
      <c r="G102" s="82"/>
      <c r="H102" s="82"/>
      <c r="I102" s="100">
        <v>0</v>
      </c>
      <c r="J102" s="82"/>
      <c r="K102" s="82"/>
      <c r="L102" s="82"/>
      <c r="M102" s="76"/>
      <c r="N102" s="82"/>
      <c r="O102" s="82"/>
      <c r="P102" s="82"/>
    </row>
    <row r="103" spans="1:16" ht="51" x14ac:dyDescent="0.25">
      <c r="A103" s="93" t="s">
        <v>227</v>
      </c>
      <c r="B103" s="94" t="s">
        <v>141</v>
      </c>
      <c r="C103" s="229"/>
      <c r="D103" s="88"/>
      <c r="E103" s="95">
        <f>E104+E105</f>
        <v>227.5</v>
      </c>
      <c r="F103" s="88"/>
      <c r="G103" s="88"/>
      <c r="H103" s="88"/>
      <c r="I103" s="96">
        <f>I104+I105</f>
        <v>227.5</v>
      </c>
      <c r="J103" s="88"/>
      <c r="K103" s="88"/>
      <c r="L103" s="88"/>
      <c r="M103" s="96">
        <f>M104+M105</f>
        <v>211.8</v>
      </c>
      <c r="N103" s="88"/>
      <c r="O103" s="88"/>
      <c r="P103" s="88"/>
    </row>
    <row r="104" spans="1:16" ht="76.5" x14ac:dyDescent="0.25">
      <c r="A104" s="97" t="s">
        <v>228</v>
      </c>
      <c r="B104" s="98" t="s">
        <v>142</v>
      </c>
      <c r="C104" s="229"/>
      <c r="D104" s="82"/>
      <c r="E104" s="99">
        <v>25</v>
      </c>
      <c r="F104" s="82"/>
      <c r="G104" s="82"/>
      <c r="H104" s="82"/>
      <c r="I104" s="100">
        <v>25</v>
      </c>
      <c r="J104" s="82"/>
      <c r="K104" s="82"/>
      <c r="L104" s="82"/>
      <c r="M104" s="76">
        <v>25</v>
      </c>
      <c r="N104" s="82"/>
      <c r="O104" s="82"/>
      <c r="P104" s="82"/>
    </row>
    <row r="105" spans="1:16" ht="140.25" x14ac:dyDescent="0.25">
      <c r="A105" s="93" t="s">
        <v>229</v>
      </c>
      <c r="B105" s="94" t="s">
        <v>143</v>
      </c>
      <c r="C105" s="230"/>
      <c r="D105" s="88"/>
      <c r="E105" s="95">
        <f>E106+E107+E108+E109</f>
        <v>202.5</v>
      </c>
      <c r="F105" s="88"/>
      <c r="G105" s="88"/>
      <c r="H105" s="88"/>
      <c r="I105" s="96">
        <f>I106+I107+I108+I109</f>
        <v>202.5</v>
      </c>
      <c r="J105" s="88"/>
      <c r="K105" s="88"/>
      <c r="L105" s="88"/>
      <c r="M105" s="96">
        <f>M106+M107+M108+M109</f>
        <v>186.8</v>
      </c>
      <c r="N105" s="88"/>
      <c r="O105" s="88"/>
      <c r="P105" s="88"/>
    </row>
    <row r="106" spans="1:16" ht="127.5" x14ac:dyDescent="0.25">
      <c r="A106" s="97" t="s">
        <v>230</v>
      </c>
      <c r="B106" s="98" t="s">
        <v>144</v>
      </c>
      <c r="C106" s="231" t="s">
        <v>21</v>
      </c>
      <c r="D106" s="82"/>
      <c r="E106" s="99">
        <v>50</v>
      </c>
      <c r="F106" s="82"/>
      <c r="G106" s="82"/>
      <c r="H106" s="82"/>
      <c r="I106" s="100">
        <v>50</v>
      </c>
      <c r="J106" s="101"/>
      <c r="K106" s="101"/>
      <c r="L106" s="101"/>
      <c r="M106" s="99">
        <v>42</v>
      </c>
      <c r="N106" s="82"/>
      <c r="O106" s="82"/>
      <c r="P106" s="82"/>
    </row>
    <row r="107" spans="1:16" ht="63.75" x14ac:dyDescent="0.25">
      <c r="A107" s="97" t="s">
        <v>231</v>
      </c>
      <c r="B107" s="98" t="s">
        <v>145</v>
      </c>
      <c r="C107" s="229"/>
      <c r="D107" s="82"/>
      <c r="E107" s="99">
        <v>40</v>
      </c>
      <c r="F107" s="82"/>
      <c r="G107" s="82"/>
      <c r="H107" s="82"/>
      <c r="I107" s="100">
        <v>40</v>
      </c>
      <c r="J107" s="101"/>
      <c r="K107" s="101"/>
      <c r="L107" s="101"/>
      <c r="M107" s="99">
        <v>40</v>
      </c>
      <c r="N107" s="82"/>
      <c r="O107" s="82"/>
      <c r="P107" s="82"/>
    </row>
    <row r="108" spans="1:16" ht="51" x14ac:dyDescent="0.25">
      <c r="A108" s="97" t="s">
        <v>232</v>
      </c>
      <c r="B108" s="98" t="s">
        <v>146</v>
      </c>
      <c r="C108" s="229"/>
      <c r="D108" s="82"/>
      <c r="E108" s="99">
        <v>60</v>
      </c>
      <c r="F108" s="82"/>
      <c r="G108" s="82"/>
      <c r="H108" s="82"/>
      <c r="I108" s="100">
        <v>60</v>
      </c>
      <c r="J108" s="101"/>
      <c r="K108" s="101"/>
      <c r="L108" s="101"/>
      <c r="M108" s="99">
        <v>60</v>
      </c>
      <c r="N108" s="82"/>
      <c r="O108" s="82"/>
      <c r="P108" s="82"/>
    </row>
    <row r="109" spans="1:16" ht="36" customHeight="1" x14ac:dyDescent="0.25">
      <c r="A109" s="97" t="s">
        <v>233</v>
      </c>
      <c r="B109" s="98" t="s">
        <v>147</v>
      </c>
      <c r="C109" s="229"/>
      <c r="D109" s="82"/>
      <c r="E109" s="99">
        <v>52.5</v>
      </c>
      <c r="F109" s="82"/>
      <c r="G109" s="82"/>
      <c r="H109" s="82"/>
      <c r="I109" s="100">
        <v>52.5</v>
      </c>
      <c r="J109" s="101"/>
      <c r="K109" s="101"/>
      <c r="L109" s="101"/>
      <c r="M109" s="99">
        <v>44.8</v>
      </c>
      <c r="N109" s="82"/>
      <c r="O109" s="82"/>
      <c r="P109" s="82"/>
    </row>
    <row r="110" spans="1:16" x14ac:dyDescent="0.25">
      <c r="A110" s="93" t="s">
        <v>234</v>
      </c>
      <c r="B110" s="94" t="s">
        <v>17</v>
      </c>
      <c r="C110" s="229"/>
      <c r="D110" s="88"/>
      <c r="E110" s="95">
        <f>E111</f>
        <v>1500</v>
      </c>
      <c r="F110" s="88"/>
      <c r="G110" s="88"/>
      <c r="H110" s="88"/>
      <c r="I110" s="96">
        <f>I111</f>
        <v>1500</v>
      </c>
      <c r="J110" s="88"/>
      <c r="K110" s="88"/>
      <c r="L110" s="88"/>
      <c r="M110" s="96">
        <f>M111</f>
        <v>978.81</v>
      </c>
      <c r="N110" s="88"/>
      <c r="O110" s="88"/>
      <c r="P110" s="88"/>
    </row>
    <row r="111" spans="1:16" ht="25.5" x14ac:dyDescent="0.25">
      <c r="A111" s="97" t="s">
        <v>235</v>
      </c>
      <c r="B111" s="98" t="s">
        <v>148</v>
      </c>
      <c r="C111" s="230"/>
      <c r="D111" s="82"/>
      <c r="E111" s="99">
        <v>1500</v>
      </c>
      <c r="F111" s="82"/>
      <c r="G111" s="82"/>
      <c r="H111" s="82"/>
      <c r="I111" s="100">
        <v>1500</v>
      </c>
      <c r="J111" s="82"/>
      <c r="K111" s="82"/>
      <c r="L111" s="82"/>
      <c r="M111" s="76">
        <v>978.81</v>
      </c>
      <c r="N111" s="82"/>
      <c r="O111" s="82"/>
      <c r="P111" s="82"/>
    </row>
    <row r="112" spans="1:16" s="17" customFormat="1" x14ac:dyDescent="0.25">
      <c r="A112" s="102"/>
      <c r="B112" s="103" t="s">
        <v>10</v>
      </c>
      <c r="C112" s="104"/>
      <c r="D112" s="105"/>
      <c r="E112" s="106">
        <f>E88+E99+E103+E110</f>
        <v>15596.5</v>
      </c>
      <c r="F112" s="107"/>
      <c r="G112" s="107"/>
      <c r="H112" s="107"/>
      <c r="I112" s="107">
        <f>I88+I99+I103+I110</f>
        <v>15596.5</v>
      </c>
      <c r="J112" s="107"/>
      <c r="K112" s="107"/>
      <c r="L112" s="107"/>
      <c r="M112" s="107">
        <f>M88+M99+M103+M110</f>
        <v>13817.52268</v>
      </c>
      <c r="N112" s="105"/>
      <c r="O112" s="105"/>
      <c r="P112" s="105"/>
    </row>
    <row r="113" spans="1:16" x14ac:dyDescent="0.25">
      <c r="A113" s="240" t="s">
        <v>18</v>
      </c>
      <c r="B113" s="236"/>
      <c r="C113" s="236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</row>
    <row r="114" spans="1:16" ht="60" customHeight="1" x14ac:dyDescent="0.25">
      <c r="A114" s="108" t="s">
        <v>236</v>
      </c>
      <c r="B114" s="109" t="s">
        <v>19</v>
      </c>
      <c r="C114" s="233" t="s">
        <v>21</v>
      </c>
      <c r="D114" s="110"/>
      <c r="E114" s="111">
        <f>E115+E116+E117+E118+E119+E120+E121+E122+E123+E124</f>
        <v>39101.212</v>
      </c>
      <c r="F114" s="88"/>
      <c r="G114" s="88"/>
      <c r="H114" s="88"/>
      <c r="I114" s="111">
        <f>I115+I116+I117+I118+I119+I120+I121+I122+I123+I124</f>
        <v>32446.347000000002</v>
      </c>
      <c r="J114" s="88"/>
      <c r="K114" s="88"/>
      <c r="L114" s="88"/>
      <c r="M114" s="111">
        <f>M115+M116+M117+M118+M119+M120+M121+M122+M123+M124</f>
        <v>31945.101999999999</v>
      </c>
      <c r="N114" s="88"/>
      <c r="O114" s="88"/>
      <c r="P114" s="88"/>
    </row>
    <row r="115" spans="1:16" ht="38.25" x14ac:dyDescent="0.25">
      <c r="A115" s="112" t="s">
        <v>253</v>
      </c>
      <c r="B115" s="62" t="s">
        <v>237</v>
      </c>
      <c r="C115" s="232"/>
      <c r="D115" s="113"/>
      <c r="E115" s="114">
        <v>2859.0419999999999</v>
      </c>
      <c r="F115" s="82"/>
      <c r="G115" s="82"/>
      <c r="H115" s="82"/>
      <c r="I115" s="114">
        <v>1939.335</v>
      </c>
      <c r="J115" s="82"/>
      <c r="K115" s="82"/>
      <c r="L115" s="82"/>
      <c r="M115" s="76">
        <v>1881.65</v>
      </c>
      <c r="N115" s="82"/>
      <c r="O115" s="82"/>
      <c r="P115" s="82"/>
    </row>
    <row r="116" spans="1:16" ht="25.5" x14ac:dyDescent="0.25">
      <c r="A116" s="112" t="s">
        <v>254</v>
      </c>
      <c r="B116" s="62" t="s">
        <v>238</v>
      </c>
      <c r="C116" s="232"/>
      <c r="D116" s="113"/>
      <c r="E116" s="114">
        <v>866.63800000000003</v>
      </c>
      <c r="F116" s="82"/>
      <c r="G116" s="82"/>
      <c r="H116" s="82"/>
      <c r="I116" s="114">
        <v>853.03800000000001</v>
      </c>
      <c r="J116" s="82"/>
      <c r="K116" s="82"/>
      <c r="L116" s="82"/>
      <c r="M116" s="76">
        <v>841</v>
      </c>
      <c r="N116" s="82"/>
      <c r="O116" s="82"/>
      <c r="P116" s="82"/>
    </row>
    <row r="117" spans="1:16" ht="63.75" x14ac:dyDescent="0.25">
      <c r="A117" s="112" t="s">
        <v>255</v>
      </c>
      <c r="B117" s="62" t="s">
        <v>239</v>
      </c>
      <c r="C117" s="232" t="s">
        <v>21</v>
      </c>
      <c r="D117" s="113"/>
      <c r="E117" s="114">
        <v>831.93799999999999</v>
      </c>
      <c r="F117" s="82"/>
      <c r="G117" s="82"/>
      <c r="H117" s="82"/>
      <c r="I117" s="114">
        <v>404.12900000000002</v>
      </c>
      <c r="J117" s="82"/>
      <c r="K117" s="82"/>
      <c r="L117" s="82"/>
      <c r="M117" s="76">
        <v>402.3</v>
      </c>
      <c r="N117" s="82"/>
      <c r="O117" s="82"/>
      <c r="P117" s="82"/>
    </row>
    <row r="118" spans="1:16" ht="63.75" x14ac:dyDescent="0.25">
      <c r="A118" s="112" t="s">
        <v>256</v>
      </c>
      <c r="B118" s="62" t="s">
        <v>240</v>
      </c>
      <c r="C118" s="232"/>
      <c r="D118" s="113"/>
      <c r="E118" s="114">
        <v>14145.4465</v>
      </c>
      <c r="F118" s="82"/>
      <c r="G118" s="82"/>
      <c r="H118" s="82"/>
      <c r="I118" s="114">
        <v>12912.6155</v>
      </c>
      <c r="J118" s="82"/>
      <c r="K118" s="82"/>
      <c r="L118" s="82"/>
      <c r="M118" s="76">
        <v>12785.796</v>
      </c>
      <c r="N118" s="82"/>
      <c r="O118" s="82"/>
      <c r="P118" s="82"/>
    </row>
    <row r="119" spans="1:16" ht="114.75" x14ac:dyDescent="0.25">
      <c r="A119" s="112" t="s">
        <v>257</v>
      </c>
      <c r="B119" s="62" t="s">
        <v>241</v>
      </c>
      <c r="C119" s="232"/>
      <c r="D119" s="113"/>
      <c r="E119" s="114">
        <v>959.08199999999999</v>
      </c>
      <c r="F119" s="82"/>
      <c r="G119" s="82"/>
      <c r="H119" s="82"/>
      <c r="I119" s="114">
        <v>933.71600000000001</v>
      </c>
      <c r="J119" s="82"/>
      <c r="K119" s="82"/>
      <c r="L119" s="82"/>
      <c r="M119" s="76">
        <v>818.6</v>
      </c>
      <c r="N119" s="82"/>
      <c r="O119" s="82"/>
      <c r="P119" s="82"/>
    </row>
    <row r="120" spans="1:16" ht="25.5" x14ac:dyDescent="0.25">
      <c r="A120" s="112" t="s">
        <v>258</v>
      </c>
      <c r="B120" s="62" t="s">
        <v>242</v>
      </c>
      <c r="C120" s="232"/>
      <c r="D120" s="113"/>
      <c r="E120" s="114">
        <v>1986.6189999999999</v>
      </c>
      <c r="F120" s="82"/>
      <c r="G120" s="82"/>
      <c r="H120" s="82"/>
      <c r="I120" s="114">
        <v>1751.037</v>
      </c>
      <c r="J120" s="82"/>
      <c r="K120" s="82"/>
      <c r="L120" s="82"/>
      <c r="M120" s="76">
        <v>1622.1</v>
      </c>
      <c r="N120" s="82"/>
      <c r="O120" s="82"/>
      <c r="P120" s="82"/>
    </row>
    <row r="121" spans="1:16" ht="165.75" x14ac:dyDescent="0.25">
      <c r="A121" s="112" t="s">
        <v>259</v>
      </c>
      <c r="B121" s="62" t="s">
        <v>276</v>
      </c>
      <c r="C121" s="232"/>
      <c r="D121" s="113"/>
      <c r="E121" s="114">
        <v>5574.8455000000004</v>
      </c>
      <c r="F121" s="82"/>
      <c r="G121" s="82"/>
      <c r="H121" s="82"/>
      <c r="I121" s="114">
        <v>4524.8164999999999</v>
      </c>
      <c r="J121" s="82"/>
      <c r="K121" s="82"/>
      <c r="L121" s="82"/>
      <c r="M121" s="76">
        <v>4505.6000000000004</v>
      </c>
      <c r="N121" s="82"/>
      <c r="O121" s="82"/>
      <c r="P121" s="82"/>
    </row>
    <row r="122" spans="1:16" ht="25.5" x14ac:dyDescent="0.25">
      <c r="A122" s="112" t="s">
        <v>260</v>
      </c>
      <c r="B122" s="62" t="s">
        <v>243</v>
      </c>
      <c r="C122" s="232"/>
      <c r="D122" s="113"/>
      <c r="E122" s="114">
        <v>547.01499999999999</v>
      </c>
      <c r="F122" s="82"/>
      <c r="G122" s="82"/>
      <c r="H122" s="82"/>
      <c r="I122" s="114">
        <v>328.18200000000002</v>
      </c>
      <c r="J122" s="82"/>
      <c r="K122" s="82"/>
      <c r="L122" s="82"/>
      <c r="M122" s="76">
        <v>324.8</v>
      </c>
      <c r="N122" s="82"/>
      <c r="O122" s="82"/>
      <c r="P122" s="82"/>
    </row>
    <row r="123" spans="1:16" ht="267.75" x14ac:dyDescent="0.25">
      <c r="A123" s="112" t="s">
        <v>261</v>
      </c>
      <c r="B123" s="62" t="s">
        <v>277</v>
      </c>
      <c r="C123" s="115" t="s">
        <v>21</v>
      </c>
      <c r="D123" s="113"/>
      <c r="E123" s="114">
        <v>6308.0860000000002</v>
      </c>
      <c r="F123" s="82"/>
      <c r="G123" s="82"/>
      <c r="H123" s="82"/>
      <c r="I123" s="114">
        <v>6296.9780000000001</v>
      </c>
      <c r="J123" s="82"/>
      <c r="K123" s="82"/>
      <c r="L123" s="82"/>
      <c r="M123" s="76">
        <v>6265.4</v>
      </c>
      <c r="N123" s="82"/>
      <c r="O123" s="82"/>
      <c r="P123" s="82"/>
    </row>
    <row r="124" spans="1:16" ht="25.5" x14ac:dyDescent="0.25">
      <c r="A124" s="116" t="s">
        <v>262</v>
      </c>
      <c r="B124" s="62" t="s">
        <v>244</v>
      </c>
      <c r="C124" s="115"/>
      <c r="D124" s="113"/>
      <c r="E124" s="114">
        <v>5022.5</v>
      </c>
      <c r="F124" s="82"/>
      <c r="G124" s="82"/>
      <c r="H124" s="82"/>
      <c r="I124" s="114">
        <v>2502.5</v>
      </c>
      <c r="J124" s="82"/>
      <c r="K124" s="82"/>
      <c r="L124" s="82"/>
      <c r="M124" s="76">
        <v>2497.8560000000002</v>
      </c>
      <c r="N124" s="82"/>
      <c r="O124" s="82"/>
      <c r="P124" s="82"/>
    </row>
    <row r="125" spans="1:16" ht="38.25" x14ac:dyDescent="0.25">
      <c r="A125" s="117" t="s">
        <v>263</v>
      </c>
      <c r="B125" s="109" t="s">
        <v>245</v>
      </c>
      <c r="C125" s="115"/>
      <c r="D125" s="110"/>
      <c r="E125" s="118">
        <f>E126+E129+E130</f>
        <v>6086</v>
      </c>
      <c r="F125" s="88"/>
      <c r="G125" s="88"/>
      <c r="H125" s="88"/>
      <c r="I125" s="118">
        <f>I126+I129+I130</f>
        <v>6003.0529999999999</v>
      </c>
      <c r="J125" s="88"/>
      <c r="K125" s="88"/>
      <c r="L125" s="88"/>
      <c r="M125" s="80">
        <f>M126+M129+M130</f>
        <v>5930.7479999999996</v>
      </c>
      <c r="N125" s="88"/>
      <c r="O125" s="88"/>
      <c r="P125" s="88"/>
    </row>
    <row r="126" spans="1:16" ht="114.75" x14ac:dyDescent="0.25">
      <c r="A126" s="117" t="s">
        <v>264</v>
      </c>
      <c r="B126" s="109" t="s">
        <v>278</v>
      </c>
      <c r="C126" s="115"/>
      <c r="D126" s="113"/>
      <c r="E126" s="111">
        <f>E127+E128</f>
        <v>5808.0529999999999</v>
      </c>
      <c r="F126" s="88"/>
      <c r="G126" s="88"/>
      <c r="H126" s="88"/>
      <c r="I126" s="111">
        <f>I127+I128</f>
        <v>5808.0529999999999</v>
      </c>
      <c r="J126" s="88"/>
      <c r="K126" s="88"/>
      <c r="L126" s="88"/>
      <c r="M126" s="80">
        <f>M127+M128</f>
        <v>5735.7479999999996</v>
      </c>
      <c r="N126" s="88"/>
      <c r="O126" s="88"/>
      <c r="P126" s="88"/>
    </row>
    <row r="127" spans="1:16" ht="153" x14ac:dyDescent="0.25">
      <c r="A127" s="116" t="s">
        <v>265</v>
      </c>
      <c r="B127" s="62" t="s">
        <v>279</v>
      </c>
      <c r="C127" s="232" t="s">
        <v>21</v>
      </c>
      <c r="D127" s="113"/>
      <c r="E127" s="114">
        <v>855.59</v>
      </c>
      <c r="F127" s="82"/>
      <c r="G127" s="82"/>
      <c r="H127" s="82"/>
      <c r="I127" s="114">
        <v>855.59</v>
      </c>
      <c r="J127" s="82"/>
      <c r="K127" s="82"/>
      <c r="L127" s="82"/>
      <c r="M127" s="76">
        <v>785.45100000000002</v>
      </c>
      <c r="N127" s="82"/>
      <c r="O127" s="82"/>
      <c r="P127" s="82"/>
    </row>
    <row r="128" spans="1:16" ht="178.5" x14ac:dyDescent="0.25">
      <c r="A128" s="116" t="s">
        <v>266</v>
      </c>
      <c r="B128" s="62" t="s">
        <v>280</v>
      </c>
      <c r="C128" s="232"/>
      <c r="D128" s="113"/>
      <c r="E128" s="114">
        <v>4952.4629999999997</v>
      </c>
      <c r="F128" s="82"/>
      <c r="G128" s="82"/>
      <c r="H128" s="82"/>
      <c r="I128" s="114">
        <v>4952.4629999999997</v>
      </c>
      <c r="J128" s="82"/>
      <c r="K128" s="82"/>
      <c r="L128" s="82"/>
      <c r="M128" s="76">
        <v>4950.2969999999996</v>
      </c>
      <c r="N128" s="82"/>
      <c r="O128" s="82"/>
      <c r="P128" s="82"/>
    </row>
    <row r="129" spans="1:16" ht="25.5" x14ac:dyDescent="0.25">
      <c r="A129" s="116" t="s">
        <v>267</v>
      </c>
      <c r="B129" s="119" t="s">
        <v>246</v>
      </c>
      <c r="C129" s="232"/>
      <c r="D129" s="113"/>
      <c r="E129" s="114">
        <v>277.947</v>
      </c>
      <c r="F129" s="82"/>
      <c r="G129" s="82"/>
      <c r="H129" s="82"/>
      <c r="I129" s="114">
        <v>195</v>
      </c>
      <c r="J129" s="82"/>
      <c r="K129" s="82"/>
      <c r="L129" s="82"/>
      <c r="M129" s="76">
        <v>195</v>
      </c>
      <c r="N129" s="82"/>
      <c r="O129" s="82"/>
      <c r="P129" s="82"/>
    </row>
    <row r="130" spans="1:16" ht="51" x14ac:dyDescent="0.25">
      <c r="A130" s="116" t="s">
        <v>268</v>
      </c>
      <c r="B130" s="62" t="s">
        <v>247</v>
      </c>
      <c r="C130" s="232"/>
      <c r="D130" s="113"/>
      <c r="E130" s="114">
        <v>0</v>
      </c>
      <c r="F130" s="82"/>
      <c r="G130" s="82"/>
      <c r="H130" s="82"/>
      <c r="I130" s="114">
        <v>0</v>
      </c>
      <c r="J130" s="82"/>
      <c r="K130" s="82"/>
      <c r="L130" s="82"/>
      <c r="M130" s="76"/>
      <c r="N130" s="82"/>
      <c r="O130" s="82"/>
      <c r="P130" s="82"/>
    </row>
    <row r="131" spans="1:16" ht="76.5" x14ac:dyDescent="0.25">
      <c r="A131" s="117" t="s">
        <v>269</v>
      </c>
      <c r="B131" s="109" t="s">
        <v>248</v>
      </c>
      <c r="C131" s="232"/>
      <c r="D131" s="110"/>
      <c r="E131" s="111">
        <v>608.6</v>
      </c>
      <c r="F131" s="88"/>
      <c r="G131" s="88"/>
      <c r="H131" s="88"/>
      <c r="I131" s="111">
        <v>608.6</v>
      </c>
      <c r="J131" s="88"/>
      <c r="K131" s="88"/>
      <c r="L131" s="88"/>
      <c r="M131" s="120">
        <v>608.55861000000004</v>
      </c>
      <c r="N131" s="88"/>
      <c r="O131" s="88"/>
      <c r="P131" s="88"/>
    </row>
    <row r="132" spans="1:16" ht="63.75" x14ac:dyDescent="0.25">
      <c r="A132" s="116" t="s">
        <v>270</v>
      </c>
      <c r="B132" s="62" t="s">
        <v>281</v>
      </c>
      <c r="C132" s="232"/>
      <c r="D132" s="113"/>
      <c r="E132" s="114">
        <v>2884.201</v>
      </c>
      <c r="F132" s="82"/>
      <c r="G132" s="82"/>
      <c r="H132" s="82"/>
      <c r="I132" s="114">
        <v>2834.7750000000001</v>
      </c>
      <c r="J132" s="82"/>
      <c r="K132" s="82"/>
      <c r="L132" s="82"/>
      <c r="M132" s="76">
        <v>2815.2139999999999</v>
      </c>
      <c r="N132" s="82"/>
      <c r="O132" s="82"/>
      <c r="P132" s="82"/>
    </row>
    <row r="133" spans="1:16" x14ac:dyDescent="0.25">
      <c r="A133" s="117" t="s">
        <v>271</v>
      </c>
      <c r="B133" s="109" t="s">
        <v>249</v>
      </c>
      <c r="C133" s="232" t="s">
        <v>21</v>
      </c>
      <c r="D133" s="110"/>
      <c r="E133" s="111">
        <f>E134+E135</f>
        <v>150</v>
      </c>
      <c r="F133" s="88"/>
      <c r="G133" s="88"/>
      <c r="H133" s="88"/>
      <c r="I133" s="111">
        <f>I134+I135</f>
        <v>150</v>
      </c>
      <c r="J133" s="88"/>
      <c r="K133" s="88"/>
      <c r="L133" s="88"/>
      <c r="M133" s="80">
        <f>M134+M135</f>
        <v>139.79599999999999</v>
      </c>
      <c r="N133" s="88"/>
      <c r="O133" s="88"/>
      <c r="P133" s="88"/>
    </row>
    <row r="134" spans="1:16" ht="25.5" x14ac:dyDescent="0.25">
      <c r="A134" s="116" t="s">
        <v>272</v>
      </c>
      <c r="B134" s="62" t="s">
        <v>250</v>
      </c>
      <c r="C134" s="232"/>
      <c r="D134" s="113"/>
      <c r="E134" s="114">
        <v>50</v>
      </c>
      <c r="F134" s="82"/>
      <c r="G134" s="82"/>
      <c r="H134" s="82"/>
      <c r="I134" s="114">
        <v>50</v>
      </c>
      <c r="J134" s="82"/>
      <c r="K134" s="82"/>
      <c r="L134" s="82"/>
      <c r="M134" s="76">
        <v>47.5</v>
      </c>
      <c r="N134" s="82"/>
      <c r="O134" s="82"/>
      <c r="P134" s="82"/>
    </row>
    <row r="135" spans="1:16" ht="38.25" x14ac:dyDescent="0.25">
      <c r="A135" s="116" t="s">
        <v>273</v>
      </c>
      <c r="B135" s="62" t="s">
        <v>251</v>
      </c>
      <c r="C135" s="232"/>
      <c r="D135" s="113"/>
      <c r="E135" s="114">
        <v>100</v>
      </c>
      <c r="F135" s="82"/>
      <c r="G135" s="82"/>
      <c r="H135" s="82"/>
      <c r="I135" s="114">
        <v>100</v>
      </c>
      <c r="J135" s="82"/>
      <c r="K135" s="82"/>
      <c r="L135" s="82"/>
      <c r="M135" s="76">
        <v>92.296000000000006</v>
      </c>
      <c r="N135" s="82"/>
      <c r="O135" s="82"/>
      <c r="P135" s="82"/>
    </row>
    <row r="136" spans="1:16" ht="102" customHeight="1" x14ac:dyDescent="0.25">
      <c r="A136" s="116" t="s">
        <v>274</v>
      </c>
      <c r="B136" s="62" t="s">
        <v>252</v>
      </c>
      <c r="C136" s="232"/>
      <c r="D136" s="113"/>
      <c r="E136" s="114">
        <v>0</v>
      </c>
      <c r="F136" s="82"/>
      <c r="G136" s="82"/>
      <c r="H136" s="82"/>
      <c r="I136" s="114">
        <v>0</v>
      </c>
      <c r="J136" s="82"/>
      <c r="K136" s="82"/>
      <c r="L136" s="82"/>
      <c r="M136" s="76"/>
      <c r="N136" s="82"/>
      <c r="O136" s="82"/>
      <c r="P136" s="82"/>
    </row>
    <row r="137" spans="1:16" ht="153" x14ac:dyDescent="0.25">
      <c r="A137" s="116" t="s">
        <v>275</v>
      </c>
      <c r="B137" s="62" t="s">
        <v>440</v>
      </c>
      <c r="C137" s="247"/>
      <c r="D137" s="113"/>
      <c r="E137" s="114">
        <v>0</v>
      </c>
      <c r="F137" s="82"/>
      <c r="G137" s="82"/>
      <c r="H137" s="82"/>
      <c r="I137" s="114">
        <v>0</v>
      </c>
      <c r="J137" s="82"/>
      <c r="K137" s="82"/>
      <c r="L137" s="82"/>
      <c r="M137" s="76"/>
      <c r="N137" s="82"/>
      <c r="O137" s="82"/>
      <c r="P137" s="82"/>
    </row>
    <row r="138" spans="1:16" s="17" customFormat="1" x14ac:dyDescent="0.25">
      <c r="A138" s="88"/>
      <c r="B138" s="89" t="s">
        <v>10</v>
      </c>
      <c r="C138" s="92"/>
      <c r="D138" s="88"/>
      <c r="E138" s="121">
        <f>E114+E125+E131+E132+E133</f>
        <v>48830.012999999999</v>
      </c>
      <c r="F138" s="88"/>
      <c r="G138" s="88"/>
      <c r="H138" s="88"/>
      <c r="I138" s="122">
        <f>I114+I125+I131+I132+I133</f>
        <v>42042.775000000001</v>
      </c>
      <c r="J138" s="88"/>
      <c r="K138" s="88"/>
      <c r="L138" s="88"/>
      <c r="M138" s="88">
        <f>M114+M125+M131+M132+M133</f>
        <v>41439.418610000001</v>
      </c>
      <c r="N138" s="88"/>
      <c r="O138" s="88"/>
      <c r="P138" s="88"/>
    </row>
    <row r="139" spans="1:16" s="17" customFormat="1" x14ac:dyDescent="0.25">
      <c r="A139" s="242" t="s">
        <v>20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4"/>
    </row>
    <row r="140" spans="1:16" ht="54.75" customHeight="1" x14ac:dyDescent="0.25">
      <c r="A140" s="123" t="s">
        <v>43</v>
      </c>
      <c r="B140" s="124" t="s">
        <v>209</v>
      </c>
      <c r="C140" s="231" t="s">
        <v>21</v>
      </c>
      <c r="D140" s="82"/>
      <c r="E140" s="114">
        <v>313.10000000000002</v>
      </c>
      <c r="F140" s="82"/>
      <c r="G140" s="82"/>
      <c r="H140" s="82"/>
      <c r="I140" s="114">
        <v>313.10000000000002</v>
      </c>
      <c r="J140" s="82"/>
      <c r="K140" s="82"/>
      <c r="L140" s="82"/>
      <c r="M140" s="125">
        <v>145.74700000000001</v>
      </c>
      <c r="N140" s="82"/>
      <c r="O140" s="82"/>
      <c r="P140" s="82"/>
    </row>
    <row r="141" spans="1:16" ht="63" customHeight="1" x14ac:dyDescent="0.25">
      <c r="A141" s="123" t="s">
        <v>210</v>
      </c>
      <c r="B141" s="124" t="s">
        <v>211</v>
      </c>
      <c r="C141" s="230"/>
      <c r="D141" s="82"/>
      <c r="E141" s="114">
        <v>0</v>
      </c>
      <c r="F141" s="82"/>
      <c r="G141" s="82"/>
      <c r="H141" s="82"/>
      <c r="I141" s="114">
        <v>0</v>
      </c>
      <c r="J141" s="82"/>
      <c r="K141" s="82"/>
      <c r="L141" s="82"/>
      <c r="M141" s="125">
        <v>0</v>
      </c>
      <c r="N141" s="82"/>
      <c r="O141" s="82"/>
      <c r="P141" s="82"/>
    </row>
    <row r="142" spans="1:16" s="17" customFormat="1" x14ac:dyDescent="0.25">
      <c r="A142" s="88"/>
      <c r="B142" s="89" t="s">
        <v>10</v>
      </c>
      <c r="C142" s="92"/>
      <c r="D142" s="88"/>
      <c r="E142" s="90">
        <f>E140+E141</f>
        <v>313.10000000000002</v>
      </c>
      <c r="F142" s="88"/>
      <c r="G142" s="88"/>
      <c r="H142" s="88"/>
      <c r="I142" s="88">
        <f>I140+I141</f>
        <v>313.10000000000002</v>
      </c>
      <c r="J142" s="88"/>
      <c r="K142" s="88"/>
      <c r="L142" s="88"/>
      <c r="M142" s="88">
        <f t="shared" ref="M142" si="0">SUM(M140)</f>
        <v>145.74700000000001</v>
      </c>
      <c r="N142" s="88"/>
      <c r="O142" s="88"/>
      <c r="P142" s="88"/>
    </row>
    <row r="143" spans="1:16" s="17" customFormat="1" x14ac:dyDescent="0.25">
      <c r="A143" s="242" t="s">
        <v>288</v>
      </c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4"/>
    </row>
    <row r="144" spans="1:16" s="17" customFormat="1" ht="36" customHeight="1" x14ac:dyDescent="0.25">
      <c r="A144" s="126" t="s">
        <v>282</v>
      </c>
      <c r="B144" s="127" t="s">
        <v>283</v>
      </c>
      <c r="C144" s="231" t="s">
        <v>21</v>
      </c>
      <c r="D144" s="88"/>
      <c r="E144" s="90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7" s="17" customFormat="1" ht="89.25" x14ac:dyDescent="0.25">
      <c r="A145" s="126" t="s">
        <v>284</v>
      </c>
      <c r="B145" s="127" t="s">
        <v>285</v>
      </c>
      <c r="C145" s="229"/>
      <c r="D145" s="88"/>
      <c r="E145" s="90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7" s="17" customFormat="1" ht="191.25" x14ac:dyDescent="0.25">
      <c r="A146" s="126" t="s">
        <v>286</v>
      </c>
      <c r="B146" s="127" t="s">
        <v>287</v>
      </c>
      <c r="C146" s="230"/>
      <c r="D146" s="88"/>
      <c r="E146" s="90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7" s="17" customFormat="1" x14ac:dyDescent="0.25">
      <c r="A147" s="88"/>
      <c r="B147" s="89" t="s">
        <v>10</v>
      </c>
      <c r="C147" s="128"/>
      <c r="D147" s="88"/>
      <c r="E147" s="90">
        <f>E145+E146</f>
        <v>0</v>
      </c>
      <c r="F147" s="88"/>
      <c r="G147" s="88"/>
      <c r="H147" s="88"/>
      <c r="I147" s="88">
        <f>I145+I146</f>
        <v>0</v>
      </c>
      <c r="J147" s="88"/>
      <c r="K147" s="88"/>
      <c r="L147" s="88"/>
      <c r="M147" s="88">
        <f t="shared" ref="M147" si="1">SUM(M145)</f>
        <v>0</v>
      </c>
      <c r="N147" s="88"/>
      <c r="O147" s="88"/>
      <c r="P147" s="88"/>
    </row>
    <row r="148" spans="1:17" x14ac:dyDescent="0.25">
      <c r="A148" s="129"/>
      <c r="B148" s="89" t="s">
        <v>11</v>
      </c>
      <c r="C148" s="130"/>
      <c r="D148" s="129"/>
      <c r="E148" s="131">
        <f>E56+E86+E112+E138+E142</f>
        <v>4926978.2129999995</v>
      </c>
      <c r="F148" s="88"/>
      <c r="G148" s="88"/>
      <c r="H148" s="88"/>
      <c r="I148" s="132">
        <f>I56+I86+I112+I138+I142</f>
        <v>5961246.6749999998</v>
      </c>
      <c r="J148" s="88"/>
      <c r="K148" s="88"/>
      <c r="L148" s="88"/>
      <c r="M148" s="88">
        <f>M56+M86+M112+M138+M142</f>
        <v>5951398.8704200005</v>
      </c>
      <c r="N148" s="88"/>
      <c r="O148" s="88"/>
      <c r="P148" s="88"/>
      <c r="Q148" s="216"/>
    </row>
    <row r="149" spans="1:17" x14ac:dyDescent="0.25">
      <c r="E149" s="69"/>
      <c r="I149" s="29"/>
      <c r="M149" s="29"/>
    </row>
    <row r="150" spans="1:17" ht="42.75" customHeight="1" x14ac:dyDescent="0.25">
      <c r="A150" s="234" t="s">
        <v>421</v>
      </c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</row>
    <row r="151" spans="1:17" ht="18.75" customHeight="1" x14ac:dyDescent="0.25">
      <c r="A151" s="234" t="s">
        <v>422</v>
      </c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</row>
  </sheetData>
  <mergeCells count="38">
    <mergeCell ref="A150:P150"/>
    <mergeCell ref="A143:P143"/>
    <mergeCell ref="C127:C132"/>
    <mergeCell ref="C133:C137"/>
    <mergeCell ref="C144:C146"/>
    <mergeCell ref="O3:P3"/>
    <mergeCell ref="C88:C90"/>
    <mergeCell ref="C58:C62"/>
    <mergeCell ref="C8:C12"/>
    <mergeCell ref="C23:C29"/>
    <mergeCell ref="C31:C37"/>
    <mergeCell ref="C14:C21"/>
    <mergeCell ref="C40:C46"/>
    <mergeCell ref="C48:C54"/>
    <mergeCell ref="C63:C68"/>
    <mergeCell ref="C69:C76"/>
    <mergeCell ref="C77:C83"/>
    <mergeCell ref="A151:P151"/>
    <mergeCell ref="A1:P1"/>
    <mergeCell ref="A2:P2"/>
    <mergeCell ref="A87:P87"/>
    <mergeCell ref="P4:P5"/>
    <mergeCell ref="A7:P7"/>
    <mergeCell ref="A57:P57"/>
    <mergeCell ref="A4:A5"/>
    <mergeCell ref="B4:B5"/>
    <mergeCell ref="C4:C5"/>
    <mergeCell ref="D4:G4"/>
    <mergeCell ref="H4:K4"/>
    <mergeCell ref="L4:O4"/>
    <mergeCell ref="A113:P113"/>
    <mergeCell ref="A139:P139"/>
    <mergeCell ref="C140:C141"/>
    <mergeCell ref="C99:C105"/>
    <mergeCell ref="C91:C98"/>
    <mergeCell ref="C106:C111"/>
    <mergeCell ref="C117:C122"/>
    <mergeCell ref="C114:C116"/>
  </mergeCells>
  <pageMargins left="0" right="0" top="0.51" bottom="0.32" header="0.31496062992125984" footer="0.31496062992125984"/>
  <pageSetup paperSize="9" scale="93" fitToHeight="0" orientation="landscape" r:id="rId1"/>
  <rowBreaks count="1" manualBreakCount="1"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view="pageBreakPreview" topLeftCell="A37" zoomScale="60" zoomScaleNormal="75" workbookViewId="0">
      <selection activeCell="E150" sqref="E150"/>
    </sheetView>
  </sheetViews>
  <sheetFormatPr defaultColWidth="18.42578125" defaultRowHeight="15" x14ac:dyDescent="0.25"/>
  <cols>
    <col min="1" max="1" width="8.140625" style="1" customWidth="1"/>
    <col min="2" max="2" width="42.140625" style="1" customWidth="1"/>
    <col min="3" max="3" width="21.42578125" style="61" customWidth="1"/>
    <col min="4" max="6" width="18.42578125" style="59"/>
    <col min="7" max="7" width="18.42578125" style="57"/>
    <col min="8" max="16384" width="18.42578125" style="1"/>
  </cols>
  <sheetData>
    <row r="1" spans="1:7" ht="18.75" x14ac:dyDescent="0.3">
      <c r="A1" s="235" t="s">
        <v>314</v>
      </c>
      <c r="B1" s="235"/>
      <c r="C1" s="235"/>
      <c r="D1" s="235"/>
      <c r="E1" s="235"/>
      <c r="F1" s="235"/>
      <c r="G1" s="235"/>
    </row>
    <row r="2" spans="1:7" ht="18.75" x14ac:dyDescent="0.3">
      <c r="A2" s="235" t="s">
        <v>295</v>
      </c>
      <c r="B2" s="235"/>
      <c r="C2" s="235"/>
      <c r="D2" s="235"/>
      <c r="E2" s="235"/>
      <c r="F2" s="235"/>
      <c r="G2" s="235"/>
    </row>
    <row r="3" spans="1:7" ht="18.75" x14ac:dyDescent="0.3">
      <c r="A3" s="2"/>
      <c r="B3" s="2"/>
      <c r="C3" s="60"/>
      <c r="D3" s="41"/>
      <c r="E3" s="41"/>
      <c r="F3" s="58"/>
      <c r="G3" s="56"/>
    </row>
    <row r="4" spans="1:7" s="4" customFormat="1" ht="38.25" x14ac:dyDescent="0.2">
      <c r="A4" s="50" t="s">
        <v>0</v>
      </c>
      <c r="B4" s="50" t="s">
        <v>1</v>
      </c>
      <c r="C4" s="50" t="s">
        <v>315</v>
      </c>
      <c r="D4" s="50" t="s">
        <v>316</v>
      </c>
      <c r="E4" s="50" t="s">
        <v>317</v>
      </c>
      <c r="F4" s="50" t="s">
        <v>318</v>
      </c>
      <c r="G4" s="50" t="s">
        <v>319</v>
      </c>
    </row>
    <row r="5" spans="1:7" s="4" customFormat="1" ht="12.75" x14ac:dyDescent="0.2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</row>
    <row r="6" spans="1:7" x14ac:dyDescent="0.25">
      <c r="A6" s="239" t="s">
        <v>9</v>
      </c>
      <c r="B6" s="239"/>
      <c r="C6" s="239"/>
      <c r="D6" s="239"/>
      <c r="E6" s="239"/>
      <c r="F6" s="239"/>
      <c r="G6" s="239"/>
    </row>
    <row r="7" spans="1:7" s="10" customFormat="1" ht="25.5" x14ac:dyDescent="0.2">
      <c r="A7" s="72" t="s">
        <v>33</v>
      </c>
      <c r="B7" s="73" t="s">
        <v>44</v>
      </c>
      <c r="C7" s="74"/>
      <c r="D7" s="74"/>
      <c r="E7" s="74"/>
      <c r="F7" s="74"/>
      <c r="G7" s="74"/>
    </row>
    <row r="8" spans="1:7" s="10" customFormat="1" ht="25.5" x14ac:dyDescent="0.2">
      <c r="A8" s="72" t="s">
        <v>34</v>
      </c>
      <c r="B8" s="73" t="s">
        <v>45</v>
      </c>
      <c r="C8" s="74"/>
      <c r="D8" s="74"/>
      <c r="E8" s="74"/>
      <c r="F8" s="74"/>
      <c r="G8" s="74"/>
    </row>
    <row r="9" spans="1:7" s="10" customFormat="1" ht="25.5" x14ac:dyDescent="0.2">
      <c r="A9" s="77" t="s">
        <v>35</v>
      </c>
      <c r="B9" s="78" t="s">
        <v>46</v>
      </c>
      <c r="C9" s="133"/>
      <c r="D9" s="133"/>
      <c r="E9" s="133"/>
      <c r="F9" s="134"/>
      <c r="G9" s="81"/>
    </row>
    <row r="10" spans="1:7" s="10" customFormat="1" ht="216.75" x14ac:dyDescent="0.2">
      <c r="A10" s="72" t="s">
        <v>96</v>
      </c>
      <c r="B10" s="73" t="s">
        <v>47</v>
      </c>
      <c r="C10" s="54" t="s">
        <v>302</v>
      </c>
      <c r="D10" s="54">
        <v>1</v>
      </c>
      <c r="E10" s="74">
        <v>1</v>
      </c>
      <c r="F10" s="135">
        <f>E10/D10</f>
        <v>1</v>
      </c>
      <c r="G10" s="74"/>
    </row>
    <row r="11" spans="1:7" s="10" customFormat="1" ht="178.5" x14ac:dyDescent="0.2">
      <c r="A11" s="72"/>
      <c r="B11" s="73"/>
      <c r="C11" s="54" t="s">
        <v>303</v>
      </c>
      <c r="D11" s="54">
        <v>0.1</v>
      </c>
      <c r="E11" s="74">
        <v>0.1</v>
      </c>
      <c r="F11" s="135">
        <f>E11/D11</f>
        <v>1</v>
      </c>
      <c r="G11" s="74"/>
    </row>
    <row r="12" spans="1:7" s="10" customFormat="1" ht="102" x14ac:dyDescent="0.2">
      <c r="A12" s="72" t="s">
        <v>97</v>
      </c>
      <c r="B12" s="73" t="s">
        <v>149</v>
      </c>
      <c r="C12" s="136"/>
      <c r="D12" s="136"/>
      <c r="E12" s="136"/>
      <c r="F12" s="136"/>
      <c r="G12" s="74"/>
    </row>
    <row r="13" spans="1:7" s="10" customFormat="1" ht="38.25" x14ac:dyDescent="0.2">
      <c r="A13" s="72" t="s">
        <v>36</v>
      </c>
      <c r="B13" s="73" t="s">
        <v>150</v>
      </c>
      <c r="C13" s="74"/>
      <c r="D13" s="74"/>
      <c r="E13" s="74"/>
      <c r="F13" s="74"/>
      <c r="G13" s="74"/>
    </row>
    <row r="14" spans="1:7" s="10" customFormat="1" ht="25.5" x14ac:dyDescent="0.2">
      <c r="A14" s="77" t="s">
        <v>37</v>
      </c>
      <c r="B14" s="78" t="s">
        <v>38</v>
      </c>
      <c r="C14" s="81"/>
      <c r="D14" s="81"/>
      <c r="E14" s="81"/>
      <c r="F14" s="74"/>
      <c r="G14" s="74"/>
    </row>
    <row r="15" spans="1:7" s="10" customFormat="1" ht="25.5" x14ac:dyDescent="0.2">
      <c r="A15" s="72" t="s">
        <v>98</v>
      </c>
      <c r="B15" s="73" t="s">
        <v>48</v>
      </c>
      <c r="C15" s="137"/>
      <c r="D15" s="138"/>
      <c r="E15" s="138"/>
      <c r="F15" s="138"/>
      <c r="G15" s="137"/>
    </row>
    <row r="16" spans="1:7" s="10" customFormat="1" ht="25.5" x14ac:dyDescent="0.2">
      <c r="A16" s="72" t="s">
        <v>99</v>
      </c>
      <c r="B16" s="73" t="s">
        <v>49</v>
      </c>
      <c r="C16" s="137"/>
      <c r="D16" s="138"/>
      <c r="E16" s="138"/>
      <c r="F16" s="138"/>
      <c r="G16" s="137"/>
    </row>
    <row r="17" spans="1:7" s="10" customFormat="1" ht="38.25" x14ac:dyDescent="0.2">
      <c r="A17" s="72" t="s">
        <v>100</v>
      </c>
      <c r="B17" s="73" t="s">
        <v>50</v>
      </c>
      <c r="C17" s="137"/>
      <c r="D17" s="138"/>
      <c r="E17" s="138"/>
      <c r="F17" s="138"/>
      <c r="G17" s="137"/>
    </row>
    <row r="18" spans="1:7" s="10" customFormat="1" ht="25.5" x14ac:dyDescent="0.2">
      <c r="A18" s="72" t="s">
        <v>101</v>
      </c>
      <c r="B18" s="73" t="s">
        <v>151</v>
      </c>
      <c r="C18" s="137"/>
      <c r="D18" s="138"/>
      <c r="E18" s="138"/>
      <c r="F18" s="138"/>
      <c r="G18" s="137"/>
    </row>
    <row r="19" spans="1:7" s="10" customFormat="1" ht="25.5" x14ac:dyDescent="0.2">
      <c r="A19" s="72" t="s">
        <v>102</v>
      </c>
      <c r="B19" s="73" t="s">
        <v>51</v>
      </c>
      <c r="C19" s="137"/>
      <c r="D19" s="138"/>
      <c r="E19" s="138"/>
      <c r="F19" s="138"/>
      <c r="G19" s="137"/>
    </row>
    <row r="20" spans="1:7" s="10" customFormat="1" ht="38.25" x14ac:dyDescent="0.2">
      <c r="A20" s="72" t="s">
        <v>103</v>
      </c>
      <c r="B20" s="73" t="s">
        <v>52</v>
      </c>
      <c r="C20" s="137"/>
      <c r="D20" s="138"/>
      <c r="E20" s="138"/>
      <c r="F20" s="138"/>
      <c r="G20" s="137"/>
    </row>
    <row r="21" spans="1:7" s="10" customFormat="1" ht="25.5" x14ac:dyDescent="0.2">
      <c r="A21" s="72" t="s">
        <v>104</v>
      </c>
      <c r="B21" s="73" t="s">
        <v>53</v>
      </c>
      <c r="C21" s="137"/>
      <c r="D21" s="138"/>
      <c r="E21" s="138"/>
      <c r="F21" s="138"/>
      <c r="G21" s="137"/>
    </row>
    <row r="22" spans="1:7" s="10" customFormat="1" ht="178.5" x14ac:dyDescent="0.2">
      <c r="A22" s="72" t="s">
        <v>105</v>
      </c>
      <c r="B22" s="73" t="s">
        <v>54</v>
      </c>
      <c r="C22" s="137"/>
      <c r="D22" s="138"/>
      <c r="E22" s="138"/>
      <c r="F22" s="138"/>
      <c r="G22" s="137"/>
    </row>
    <row r="23" spans="1:7" s="10" customFormat="1" ht="63.75" x14ac:dyDescent="0.2">
      <c r="A23" s="72" t="s">
        <v>106</v>
      </c>
      <c r="B23" s="73" t="s">
        <v>55</v>
      </c>
      <c r="C23" s="137"/>
      <c r="D23" s="138"/>
      <c r="E23" s="138"/>
      <c r="F23" s="138"/>
      <c r="G23" s="137"/>
    </row>
    <row r="24" spans="1:7" s="10" customFormat="1" ht="38.25" x14ac:dyDescent="0.2">
      <c r="A24" s="72" t="s">
        <v>107</v>
      </c>
      <c r="B24" s="73" t="s">
        <v>56</v>
      </c>
      <c r="C24" s="137"/>
      <c r="D24" s="138"/>
      <c r="E24" s="138"/>
      <c r="F24" s="138"/>
      <c r="G24" s="137"/>
    </row>
    <row r="25" spans="1:7" s="10" customFormat="1" ht="38.25" x14ac:dyDescent="0.2">
      <c r="A25" s="72" t="s">
        <v>108</v>
      </c>
      <c r="B25" s="73" t="s">
        <v>57</v>
      </c>
      <c r="C25" s="137"/>
      <c r="D25" s="138"/>
      <c r="E25" s="138"/>
      <c r="F25" s="138"/>
      <c r="G25" s="137"/>
    </row>
    <row r="26" spans="1:7" s="10" customFormat="1" ht="38.25" x14ac:dyDescent="0.2">
      <c r="A26" s="72" t="s">
        <v>109</v>
      </c>
      <c r="B26" s="73" t="s">
        <v>58</v>
      </c>
      <c r="C26" s="137"/>
      <c r="D26" s="138"/>
      <c r="E26" s="138"/>
      <c r="F26" s="138"/>
      <c r="G26" s="137"/>
    </row>
    <row r="27" spans="1:7" s="10" customFormat="1" ht="165.75" x14ac:dyDescent="0.2">
      <c r="A27" s="72" t="s">
        <v>110</v>
      </c>
      <c r="B27" s="73" t="s">
        <v>152</v>
      </c>
      <c r="C27" s="137"/>
      <c r="D27" s="138"/>
      <c r="E27" s="138"/>
      <c r="F27" s="138"/>
      <c r="G27" s="137"/>
    </row>
    <row r="28" spans="1:7" s="10" customFormat="1" ht="51" x14ac:dyDescent="0.2">
      <c r="A28" s="72" t="s">
        <v>111</v>
      </c>
      <c r="B28" s="73" t="s">
        <v>59</v>
      </c>
      <c r="C28" s="137"/>
      <c r="D28" s="138"/>
      <c r="E28" s="138"/>
      <c r="F28" s="138"/>
      <c r="G28" s="137"/>
    </row>
    <row r="29" spans="1:7" s="10" customFormat="1" ht="38.25" x14ac:dyDescent="0.2">
      <c r="A29" s="72" t="s">
        <v>112</v>
      </c>
      <c r="B29" s="73" t="s">
        <v>60</v>
      </c>
      <c r="C29" s="137"/>
      <c r="D29" s="138"/>
      <c r="E29" s="138"/>
      <c r="F29" s="138"/>
      <c r="G29" s="137"/>
    </row>
    <row r="30" spans="1:7" s="10" customFormat="1" ht="12.75" x14ac:dyDescent="0.2">
      <c r="A30" s="72" t="s">
        <v>113</v>
      </c>
      <c r="B30" s="73" t="s">
        <v>12</v>
      </c>
      <c r="C30" s="137"/>
      <c r="D30" s="138"/>
      <c r="E30" s="138"/>
      <c r="F30" s="138"/>
      <c r="G30" s="137"/>
    </row>
    <row r="31" spans="1:7" s="10" customFormat="1" ht="25.5" x14ac:dyDescent="0.2">
      <c r="A31" s="72" t="s">
        <v>114</v>
      </c>
      <c r="B31" s="73" t="s">
        <v>153</v>
      </c>
      <c r="C31" s="137"/>
      <c r="D31" s="138"/>
      <c r="E31" s="138"/>
      <c r="F31" s="138"/>
      <c r="G31" s="137"/>
    </row>
    <row r="32" spans="1:7" s="10" customFormat="1" ht="25.5" x14ac:dyDescent="0.2">
      <c r="A32" s="72" t="s">
        <v>115</v>
      </c>
      <c r="B32" s="73" t="s">
        <v>61</v>
      </c>
      <c r="C32" s="137"/>
      <c r="D32" s="138"/>
      <c r="E32" s="138"/>
      <c r="F32" s="138"/>
      <c r="G32" s="137"/>
    </row>
    <row r="33" spans="1:7" s="10" customFormat="1" ht="38.25" x14ac:dyDescent="0.2">
      <c r="A33" s="72" t="s">
        <v>116</v>
      </c>
      <c r="B33" s="73" t="s">
        <v>62</v>
      </c>
      <c r="C33" s="137"/>
      <c r="D33" s="138"/>
      <c r="E33" s="138"/>
      <c r="F33" s="138"/>
      <c r="G33" s="137"/>
    </row>
    <row r="34" spans="1:7" s="10" customFormat="1" ht="25.5" x14ac:dyDescent="0.2">
      <c r="A34" s="72" t="s">
        <v>117</v>
      </c>
      <c r="B34" s="73" t="s">
        <v>63</v>
      </c>
      <c r="C34" s="137"/>
      <c r="D34" s="138"/>
      <c r="E34" s="138"/>
      <c r="F34" s="138"/>
      <c r="G34" s="137"/>
    </row>
    <row r="35" spans="1:7" s="10" customFormat="1" ht="38.25" x14ac:dyDescent="0.2">
      <c r="A35" s="72" t="s">
        <v>118</v>
      </c>
      <c r="B35" s="73" t="s">
        <v>64</v>
      </c>
      <c r="C35" s="137"/>
      <c r="D35" s="138"/>
      <c r="E35" s="138"/>
      <c r="F35" s="138"/>
      <c r="G35" s="137"/>
    </row>
    <row r="36" spans="1:7" s="10" customFormat="1" ht="51" x14ac:dyDescent="0.2">
      <c r="A36" s="72" t="s">
        <v>119</v>
      </c>
      <c r="B36" s="73" t="s">
        <v>65</v>
      </c>
      <c r="C36" s="137"/>
      <c r="D36" s="138"/>
      <c r="E36" s="138"/>
      <c r="F36" s="138"/>
      <c r="G36" s="137"/>
    </row>
    <row r="37" spans="1:7" s="10" customFormat="1" ht="25.5" x14ac:dyDescent="0.2">
      <c r="A37" s="72" t="s">
        <v>120</v>
      </c>
      <c r="B37" s="73" t="s">
        <v>66</v>
      </c>
      <c r="C37" s="137"/>
      <c r="D37" s="138"/>
      <c r="E37" s="138"/>
      <c r="F37" s="138"/>
      <c r="G37" s="137"/>
    </row>
    <row r="38" spans="1:7" s="10" customFormat="1" ht="51" x14ac:dyDescent="0.2">
      <c r="A38" s="72" t="s">
        <v>121</v>
      </c>
      <c r="B38" s="73" t="s">
        <v>13</v>
      </c>
      <c r="C38" s="137"/>
      <c r="D38" s="138"/>
      <c r="E38" s="138"/>
      <c r="F38" s="138"/>
      <c r="G38" s="137"/>
    </row>
    <row r="39" spans="1:7" s="10" customFormat="1" ht="38.25" x14ac:dyDescent="0.2">
      <c r="A39" s="72" t="s">
        <v>122</v>
      </c>
      <c r="B39" s="73" t="s">
        <v>67</v>
      </c>
      <c r="C39" s="137"/>
      <c r="D39" s="138"/>
      <c r="E39" s="138"/>
      <c r="F39" s="138"/>
      <c r="G39" s="137"/>
    </row>
    <row r="40" spans="1:7" s="10" customFormat="1" ht="38.25" x14ac:dyDescent="0.2">
      <c r="A40" s="72" t="s">
        <v>123</v>
      </c>
      <c r="B40" s="73" t="s">
        <v>68</v>
      </c>
      <c r="C40" s="137"/>
      <c r="D40" s="138"/>
      <c r="E40" s="138"/>
      <c r="F40" s="138"/>
      <c r="G40" s="137"/>
    </row>
    <row r="41" spans="1:7" s="10" customFormat="1" ht="25.5" x14ac:dyDescent="0.2">
      <c r="A41" s="72" t="s">
        <v>124</v>
      </c>
      <c r="B41" s="73" t="s">
        <v>69</v>
      </c>
      <c r="C41" s="137"/>
      <c r="D41" s="138"/>
      <c r="E41" s="138"/>
      <c r="F41" s="138"/>
      <c r="G41" s="137"/>
    </row>
    <row r="42" spans="1:7" ht="89.25" x14ac:dyDescent="0.25">
      <c r="A42" s="72" t="s">
        <v>125</v>
      </c>
      <c r="B42" s="73" t="s">
        <v>70</v>
      </c>
      <c r="C42" s="137"/>
      <c r="D42" s="138"/>
      <c r="E42" s="138"/>
      <c r="F42" s="138"/>
      <c r="G42" s="137"/>
    </row>
    <row r="43" spans="1:7" ht="25.5" x14ac:dyDescent="0.25">
      <c r="A43" s="72" t="s">
        <v>126</v>
      </c>
      <c r="B43" s="73" t="s">
        <v>71</v>
      </c>
      <c r="C43" s="137"/>
      <c r="D43" s="138"/>
      <c r="E43" s="138"/>
      <c r="F43" s="138"/>
      <c r="G43" s="137"/>
    </row>
    <row r="44" spans="1:7" ht="38.25" x14ac:dyDescent="0.25">
      <c r="A44" s="72" t="s">
        <v>127</v>
      </c>
      <c r="B44" s="73" t="s">
        <v>14</v>
      </c>
      <c r="C44" s="137"/>
      <c r="D44" s="138"/>
      <c r="E44" s="138"/>
      <c r="F44" s="138"/>
      <c r="G44" s="137"/>
    </row>
    <row r="45" spans="1:7" ht="76.5" x14ac:dyDescent="0.25">
      <c r="A45" s="72" t="s">
        <v>154</v>
      </c>
      <c r="B45" s="73" t="s">
        <v>155</v>
      </c>
      <c r="C45" s="137"/>
      <c r="D45" s="138"/>
      <c r="E45" s="138"/>
      <c r="F45" s="138"/>
      <c r="G45" s="137"/>
    </row>
    <row r="46" spans="1:7" ht="51" x14ac:dyDescent="0.25">
      <c r="A46" s="72" t="s">
        <v>156</v>
      </c>
      <c r="B46" s="73" t="s">
        <v>157</v>
      </c>
      <c r="C46" s="137"/>
      <c r="D46" s="138"/>
      <c r="E46" s="138"/>
      <c r="F46" s="138"/>
      <c r="G46" s="137"/>
    </row>
    <row r="47" spans="1:7" ht="38.25" x14ac:dyDescent="0.25">
      <c r="A47" s="72" t="s">
        <v>158</v>
      </c>
      <c r="B47" s="73" t="s">
        <v>72</v>
      </c>
      <c r="C47" s="137"/>
      <c r="D47" s="138"/>
      <c r="E47" s="138"/>
      <c r="F47" s="138"/>
      <c r="G47" s="137"/>
    </row>
    <row r="48" spans="1:7" ht="63.75" x14ac:dyDescent="0.25">
      <c r="A48" s="72" t="s">
        <v>159</v>
      </c>
      <c r="B48" s="73" t="s">
        <v>160</v>
      </c>
      <c r="C48" s="137"/>
      <c r="D48" s="138"/>
      <c r="E48" s="138"/>
      <c r="F48" s="138"/>
      <c r="G48" s="137"/>
    </row>
    <row r="49" spans="1:9" ht="76.5" x14ac:dyDescent="0.25">
      <c r="A49" s="72" t="s">
        <v>161</v>
      </c>
      <c r="B49" s="73" t="s">
        <v>162</v>
      </c>
      <c r="C49" s="137"/>
      <c r="D49" s="138"/>
      <c r="E49" s="138"/>
      <c r="F49" s="138"/>
      <c r="G49" s="137"/>
    </row>
    <row r="50" spans="1:9" ht="38.25" x14ac:dyDescent="0.25">
      <c r="A50" s="72" t="s">
        <v>163</v>
      </c>
      <c r="B50" s="73" t="s">
        <v>164</v>
      </c>
      <c r="C50" s="137"/>
      <c r="D50" s="138"/>
      <c r="E50" s="138"/>
      <c r="F50" s="138"/>
      <c r="G50" s="137"/>
    </row>
    <row r="51" spans="1:9" ht="25.5" x14ac:dyDescent="0.25">
      <c r="A51" s="72" t="s">
        <v>165</v>
      </c>
      <c r="B51" s="73" t="s">
        <v>73</v>
      </c>
      <c r="C51" s="137"/>
      <c r="D51" s="138"/>
      <c r="E51" s="138"/>
      <c r="F51" s="138"/>
      <c r="G51" s="137"/>
    </row>
    <row r="52" spans="1:9" ht="38.25" x14ac:dyDescent="0.25">
      <c r="A52" s="72" t="s">
        <v>166</v>
      </c>
      <c r="B52" s="73" t="s">
        <v>74</v>
      </c>
      <c r="C52" s="137"/>
      <c r="D52" s="138"/>
      <c r="E52" s="138"/>
      <c r="F52" s="138"/>
      <c r="G52" s="137"/>
    </row>
    <row r="53" spans="1:9" ht="38.25" x14ac:dyDescent="0.25">
      <c r="A53" s="72" t="s">
        <v>167</v>
      </c>
      <c r="B53" s="73" t="s">
        <v>75</v>
      </c>
      <c r="C53" s="137"/>
      <c r="D53" s="138"/>
      <c r="E53" s="138"/>
      <c r="F53" s="138"/>
      <c r="G53" s="137"/>
    </row>
    <row r="54" spans="1:9" ht="76.5" x14ac:dyDescent="0.25">
      <c r="A54" s="72" t="s">
        <v>168</v>
      </c>
      <c r="B54" s="73" t="s">
        <v>76</v>
      </c>
      <c r="C54" s="137"/>
      <c r="D54" s="138"/>
      <c r="E54" s="138"/>
      <c r="F54" s="138"/>
      <c r="G54" s="137"/>
    </row>
    <row r="55" spans="1:9" s="71" customFormat="1" ht="63.75" x14ac:dyDescent="0.25">
      <c r="A55" s="139" t="s">
        <v>169</v>
      </c>
      <c r="B55" s="140" t="s">
        <v>170</v>
      </c>
      <c r="C55" s="141"/>
      <c r="D55" s="142"/>
      <c r="E55" s="142"/>
      <c r="F55" s="142"/>
      <c r="G55" s="141"/>
    </row>
    <row r="56" spans="1:9" s="17" customFormat="1" x14ac:dyDescent="0.25">
      <c r="A56" s="88"/>
      <c r="B56" s="89" t="s">
        <v>10</v>
      </c>
      <c r="C56" s="143"/>
      <c r="D56" s="144"/>
      <c r="E56" s="144"/>
      <c r="F56" s="144"/>
      <c r="G56" s="143"/>
      <c r="H56" s="16"/>
      <c r="I56" s="16"/>
    </row>
    <row r="57" spans="1:9" x14ac:dyDescent="0.25">
      <c r="A57" s="240" t="s">
        <v>15</v>
      </c>
      <c r="B57" s="240"/>
      <c r="C57" s="240"/>
      <c r="D57" s="240"/>
      <c r="E57" s="240"/>
      <c r="F57" s="240"/>
      <c r="G57" s="240"/>
    </row>
    <row r="58" spans="1:9" ht="25.5" x14ac:dyDescent="0.25">
      <c r="A58" s="72" t="s">
        <v>171</v>
      </c>
      <c r="B58" s="73" t="s">
        <v>77</v>
      </c>
      <c r="C58" s="137"/>
      <c r="D58" s="138"/>
      <c r="E58" s="138"/>
      <c r="F58" s="138"/>
      <c r="G58" s="137"/>
    </row>
    <row r="59" spans="1:9" ht="51" x14ac:dyDescent="0.25">
      <c r="A59" s="72" t="s">
        <v>172</v>
      </c>
      <c r="B59" s="73" t="s">
        <v>78</v>
      </c>
      <c r="C59" s="248" t="s">
        <v>299</v>
      </c>
      <c r="D59" s="145"/>
      <c r="E59" s="146"/>
      <c r="F59" s="146"/>
      <c r="G59" s="147"/>
    </row>
    <row r="60" spans="1:9" ht="51" x14ac:dyDescent="0.25">
      <c r="A60" s="72" t="s">
        <v>173</v>
      </c>
      <c r="B60" s="73" t="s">
        <v>174</v>
      </c>
      <c r="C60" s="249"/>
      <c r="D60" s="148"/>
      <c r="E60" s="149"/>
      <c r="F60" s="149"/>
      <c r="G60" s="150"/>
    </row>
    <row r="61" spans="1:9" ht="63.75" x14ac:dyDescent="0.25">
      <c r="A61" s="72" t="s">
        <v>175</v>
      </c>
      <c r="B61" s="73" t="s">
        <v>79</v>
      </c>
      <c r="C61" s="249"/>
      <c r="D61" s="148"/>
      <c r="E61" s="149"/>
      <c r="F61" s="149"/>
      <c r="G61" s="150"/>
    </row>
    <row r="62" spans="1:9" ht="127.5" x14ac:dyDescent="0.25">
      <c r="A62" s="72" t="s">
        <v>176</v>
      </c>
      <c r="B62" s="73" t="s">
        <v>177</v>
      </c>
      <c r="C62" s="249"/>
      <c r="D62" s="151">
        <v>80</v>
      </c>
      <c r="E62" s="152">
        <v>80.8</v>
      </c>
      <c r="F62" s="153">
        <f>E62/D62</f>
        <v>1.01</v>
      </c>
      <c r="G62" s="150"/>
    </row>
    <row r="63" spans="1:9" ht="51" x14ac:dyDescent="0.25">
      <c r="A63" s="72" t="s">
        <v>178</v>
      </c>
      <c r="B63" s="73" t="s">
        <v>80</v>
      </c>
      <c r="C63" s="249"/>
      <c r="D63" s="148"/>
      <c r="E63" s="149"/>
      <c r="F63" s="149"/>
      <c r="G63" s="150"/>
    </row>
    <row r="64" spans="1:9" ht="25.5" x14ac:dyDescent="0.25">
      <c r="A64" s="72" t="s">
        <v>179</v>
      </c>
      <c r="B64" s="73" t="s">
        <v>81</v>
      </c>
      <c r="C64" s="249"/>
      <c r="D64" s="148"/>
      <c r="E64" s="149"/>
      <c r="F64" s="149"/>
      <c r="G64" s="150"/>
    </row>
    <row r="65" spans="1:7" ht="51" x14ac:dyDescent="0.25">
      <c r="A65" s="72" t="s">
        <v>180</v>
      </c>
      <c r="B65" s="73" t="s">
        <v>181</v>
      </c>
      <c r="C65" s="249"/>
      <c r="D65" s="148"/>
      <c r="E65" s="149"/>
      <c r="F65" s="149"/>
      <c r="G65" s="150"/>
    </row>
    <row r="66" spans="1:7" ht="89.25" x14ac:dyDescent="0.25">
      <c r="A66" s="72" t="s">
        <v>182</v>
      </c>
      <c r="B66" s="73" t="s">
        <v>183</v>
      </c>
      <c r="C66" s="249"/>
      <c r="D66" s="154"/>
      <c r="E66" s="155"/>
      <c r="F66" s="155"/>
      <c r="G66" s="156"/>
    </row>
    <row r="67" spans="1:7" ht="25.5" x14ac:dyDescent="0.25">
      <c r="A67" s="77" t="s">
        <v>184</v>
      </c>
      <c r="B67" s="78" t="s">
        <v>39</v>
      </c>
      <c r="C67" s="137"/>
      <c r="D67" s="144"/>
      <c r="E67" s="144"/>
      <c r="F67" s="144"/>
      <c r="G67" s="143"/>
    </row>
    <row r="68" spans="1:7" ht="25.5" x14ac:dyDescent="0.25">
      <c r="A68" s="72" t="s">
        <v>185</v>
      </c>
      <c r="B68" s="73" t="s">
        <v>82</v>
      </c>
      <c r="C68" s="137"/>
      <c r="D68" s="138"/>
      <c r="E68" s="138"/>
      <c r="F68" s="138"/>
      <c r="G68" s="137"/>
    </row>
    <row r="69" spans="1:7" ht="89.25" x14ac:dyDescent="0.25">
      <c r="A69" s="72" t="s">
        <v>186</v>
      </c>
      <c r="B69" s="73" t="s">
        <v>83</v>
      </c>
      <c r="C69" s="137"/>
      <c r="D69" s="138"/>
      <c r="E69" s="138"/>
      <c r="F69" s="138"/>
      <c r="G69" s="137"/>
    </row>
    <row r="70" spans="1:7" ht="25.5" x14ac:dyDescent="0.25">
      <c r="A70" s="72" t="s">
        <v>187</v>
      </c>
      <c r="B70" s="73" t="s">
        <v>84</v>
      </c>
      <c r="C70" s="137"/>
      <c r="D70" s="138"/>
      <c r="E70" s="138"/>
      <c r="F70" s="138"/>
      <c r="G70" s="137"/>
    </row>
    <row r="71" spans="1:7" ht="25.5" x14ac:dyDescent="0.25">
      <c r="A71" s="72" t="s">
        <v>188</v>
      </c>
      <c r="B71" s="73" t="s">
        <v>85</v>
      </c>
      <c r="C71" s="137"/>
      <c r="D71" s="138"/>
      <c r="E71" s="138"/>
      <c r="F71" s="138"/>
      <c r="G71" s="137"/>
    </row>
    <row r="72" spans="1:7" ht="25.5" x14ac:dyDescent="0.25">
      <c r="A72" s="72" t="s">
        <v>189</v>
      </c>
      <c r="B72" s="73" t="s">
        <v>190</v>
      </c>
      <c r="C72" s="137"/>
      <c r="D72" s="138"/>
      <c r="E72" s="138"/>
      <c r="F72" s="138"/>
      <c r="G72" s="137"/>
    </row>
    <row r="73" spans="1:7" ht="51" x14ac:dyDescent="0.25">
      <c r="A73" s="72" t="s">
        <v>191</v>
      </c>
      <c r="B73" s="73" t="s">
        <v>192</v>
      </c>
      <c r="C73" s="137"/>
      <c r="D73" s="138"/>
      <c r="E73" s="138"/>
      <c r="F73" s="138"/>
      <c r="G73" s="137"/>
    </row>
    <row r="74" spans="1:7" ht="38.25" x14ac:dyDescent="0.25">
      <c r="A74" s="72" t="s">
        <v>193</v>
      </c>
      <c r="B74" s="73" t="s">
        <v>86</v>
      </c>
      <c r="C74" s="137"/>
      <c r="D74" s="138"/>
      <c r="E74" s="138"/>
      <c r="F74" s="138"/>
      <c r="G74" s="137"/>
    </row>
    <row r="75" spans="1:7" ht="51" x14ac:dyDescent="0.25">
      <c r="A75" s="72" t="s">
        <v>194</v>
      </c>
      <c r="B75" s="73" t="s">
        <v>87</v>
      </c>
      <c r="C75" s="137"/>
      <c r="D75" s="138"/>
      <c r="E75" s="138"/>
      <c r="F75" s="138"/>
      <c r="G75" s="137"/>
    </row>
    <row r="76" spans="1:7" ht="63.75" x14ac:dyDescent="0.25">
      <c r="A76" s="72" t="s">
        <v>195</v>
      </c>
      <c r="B76" s="73" t="s">
        <v>88</v>
      </c>
      <c r="C76" s="137"/>
      <c r="D76" s="138"/>
      <c r="E76" s="138"/>
      <c r="F76" s="138"/>
      <c r="G76" s="137"/>
    </row>
    <row r="77" spans="1:7" ht="63.75" x14ac:dyDescent="0.25">
      <c r="A77" s="72" t="s">
        <v>196</v>
      </c>
      <c r="B77" s="73" t="s">
        <v>89</v>
      </c>
      <c r="C77" s="137"/>
      <c r="D77" s="138"/>
      <c r="E77" s="138"/>
      <c r="F77" s="138"/>
      <c r="G77" s="137"/>
    </row>
    <row r="78" spans="1:7" ht="63.75" x14ac:dyDescent="0.25">
      <c r="A78" s="72" t="s">
        <v>197</v>
      </c>
      <c r="B78" s="73" t="s">
        <v>90</v>
      </c>
      <c r="C78" s="137"/>
      <c r="D78" s="138"/>
      <c r="E78" s="138"/>
      <c r="F78" s="138"/>
      <c r="G78" s="137"/>
    </row>
    <row r="79" spans="1:7" ht="76.5" x14ac:dyDescent="0.25">
      <c r="A79" s="72" t="s">
        <v>198</v>
      </c>
      <c r="B79" s="73" t="s">
        <v>91</v>
      </c>
      <c r="C79" s="137"/>
      <c r="D79" s="138"/>
      <c r="E79" s="138"/>
      <c r="F79" s="138"/>
      <c r="G79" s="137"/>
    </row>
    <row r="80" spans="1:7" ht="51" x14ac:dyDescent="0.25">
      <c r="A80" s="72" t="s">
        <v>199</v>
      </c>
      <c r="B80" s="73" t="s">
        <v>92</v>
      </c>
      <c r="C80" s="137"/>
      <c r="D80" s="138"/>
      <c r="E80" s="138"/>
      <c r="F80" s="138"/>
      <c r="G80" s="137"/>
    </row>
    <row r="81" spans="1:7" ht="51" x14ac:dyDescent="0.25">
      <c r="A81" s="72" t="s">
        <v>200</v>
      </c>
      <c r="B81" s="73" t="s">
        <v>201</v>
      </c>
      <c r="C81" s="137"/>
      <c r="D81" s="138"/>
      <c r="E81" s="138"/>
      <c r="F81" s="138"/>
      <c r="G81" s="137"/>
    </row>
    <row r="82" spans="1:7" ht="128.25" x14ac:dyDescent="0.25">
      <c r="A82" s="72" t="s">
        <v>202</v>
      </c>
      <c r="B82" s="73" t="s">
        <v>93</v>
      </c>
      <c r="C82" s="157" t="s">
        <v>299</v>
      </c>
      <c r="D82" s="158">
        <v>80</v>
      </c>
      <c r="E82" s="159">
        <v>80.8</v>
      </c>
      <c r="F82" s="135">
        <f>E82/D82</f>
        <v>1.01</v>
      </c>
      <c r="G82" s="137"/>
    </row>
    <row r="83" spans="1:7" ht="51" x14ac:dyDescent="0.25">
      <c r="A83" s="72" t="s">
        <v>203</v>
      </c>
      <c r="B83" s="73" t="s">
        <v>94</v>
      </c>
      <c r="C83" s="137"/>
      <c r="D83" s="138"/>
      <c r="E83" s="138"/>
      <c r="F83" s="138"/>
      <c r="G83" s="137"/>
    </row>
    <row r="84" spans="1:7" ht="76.5" x14ac:dyDescent="0.25">
      <c r="A84" s="72" t="s">
        <v>204</v>
      </c>
      <c r="B84" s="73" t="s">
        <v>95</v>
      </c>
      <c r="C84" s="137"/>
      <c r="D84" s="138"/>
      <c r="E84" s="138"/>
      <c r="F84" s="138"/>
      <c r="G84" s="137"/>
    </row>
    <row r="85" spans="1:7" ht="114.75" x14ac:dyDescent="0.25">
      <c r="A85" s="72" t="s">
        <v>205</v>
      </c>
      <c r="B85" s="73" t="s">
        <v>206</v>
      </c>
      <c r="C85" s="137"/>
      <c r="D85" s="138"/>
      <c r="E85" s="138"/>
      <c r="F85" s="138"/>
      <c r="G85" s="137"/>
    </row>
    <row r="86" spans="1:7" s="17" customFormat="1" x14ac:dyDescent="0.25">
      <c r="A86" s="88"/>
      <c r="B86" s="89" t="s">
        <v>10</v>
      </c>
      <c r="C86" s="143"/>
      <c r="D86" s="144"/>
      <c r="E86" s="144"/>
      <c r="F86" s="144"/>
      <c r="G86" s="143"/>
    </row>
    <row r="87" spans="1:7" x14ac:dyDescent="0.25">
      <c r="A87" s="236" t="s">
        <v>16</v>
      </c>
      <c r="B87" s="236"/>
      <c r="C87" s="236"/>
      <c r="D87" s="236"/>
      <c r="E87" s="236"/>
      <c r="F87" s="236"/>
      <c r="G87" s="236"/>
    </row>
    <row r="88" spans="1:7" ht="25.5" x14ac:dyDescent="0.25">
      <c r="A88" s="93" t="s">
        <v>212</v>
      </c>
      <c r="B88" s="94" t="s">
        <v>128</v>
      </c>
      <c r="C88" s="160"/>
      <c r="D88" s="161"/>
      <c r="E88" s="162"/>
      <c r="F88" s="162"/>
      <c r="G88" s="143"/>
    </row>
    <row r="89" spans="1:7" ht="140.25" x14ac:dyDescent="0.25">
      <c r="A89" s="93" t="s">
        <v>213</v>
      </c>
      <c r="B89" s="94" t="s">
        <v>129</v>
      </c>
      <c r="C89" s="54" t="s">
        <v>339</v>
      </c>
      <c r="D89" s="163">
        <v>76</v>
      </c>
      <c r="E89" s="164">
        <v>76</v>
      </c>
      <c r="F89" s="135">
        <f>E89/D89</f>
        <v>1</v>
      </c>
      <c r="G89" s="143"/>
    </row>
    <row r="90" spans="1:7" ht="38.25" x14ac:dyDescent="0.25">
      <c r="A90" s="97" t="s">
        <v>214</v>
      </c>
      <c r="B90" s="98" t="s">
        <v>130</v>
      </c>
      <c r="C90" s="137"/>
      <c r="D90" s="138"/>
      <c r="E90" s="138"/>
      <c r="F90" s="138"/>
      <c r="G90" s="137"/>
    </row>
    <row r="91" spans="1:7" ht="38.25" x14ac:dyDescent="0.25">
      <c r="A91" s="97" t="s">
        <v>215</v>
      </c>
      <c r="B91" s="98" t="s">
        <v>131</v>
      </c>
      <c r="C91" s="137"/>
      <c r="D91" s="138"/>
      <c r="E91" s="138"/>
      <c r="F91" s="138"/>
      <c r="G91" s="137"/>
    </row>
    <row r="92" spans="1:7" ht="51" x14ac:dyDescent="0.25">
      <c r="A92" s="97" t="s">
        <v>216</v>
      </c>
      <c r="B92" s="98" t="s">
        <v>132</v>
      </c>
      <c r="C92" s="137"/>
      <c r="D92" s="138"/>
      <c r="E92" s="138"/>
      <c r="F92" s="138"/>
      <c r="G92" s="137"/>
    </row>
    <row r="93" spans="1:7" ht="51" x14ac:dyDescent="0.25">
      <c r="A93" s="97" t="s">
        <v>217</v>
      </c>
      <c r="B93" s="98" t="s">
        <v>133</v>
      </c>
      <c r="C93" s="137"/>
      <c r="D93" s="138"/>
      <c r="E93" s="138"/>
      <c r="F93" s="138"/>
      <c r="G93" s="137"/>
    </row>
    <row r="94" spans="1:7" ht="51" x14ac:dyDescent="0.25">
      <c r="A94" s="97" t="s">
        <v>218</v>
      </c>
      <c r="B94" s="98" t="s">
        <v>208</v>
      </c>
      <c r="C94" s="137"/>
      <c r="D94" s="138"/>
      <c r="E94" s="138"/>
      <c r="F94" s="138"/>
      <c r="G94" s="137"/>
    </row>
    <row r="95" spans="1:7" ht="38.25" x14ac:dyDescent="0.25">
      <c r="A95" s="97" t="s">
        <v>219</v>
      </c>
      <c r="B95" s="98" t="s">
        <v>134</v>
      </c>
      <c r="C95" s="137"/>
      <c r="D95" s="138"/>
      <c r="E95" s="138"/>
      <c r="F95" s="138"/>
      <c r="G95" s="137"/>
    </row>
    <row r="96" spans="1:7" ht="51" x14ac:dyDescent="0.25">
      <c r="A96" s="97" t="s">
        <v>220</v>
      </c>
      <c r="B96" s="98" t="s">
        <v>135</v>
      </c>
      <c r="C96" s="137"/>
      <c r="D96" s="138"/>
      <c r="E96" s="138"/>
      <c r="F96" s="138"/>
      <c r="G96" s="137"/>
    </row>
    <row r="97" spans="1:7" ht="51" x14ac:dyDescent="0.25">
      <c r="A97" s="97" t="s">
        <v>221</v>
      </c>
      <c r="B97" s="98" t="s">
        <v>136</v>
      </c>
      <c r="C97" s="137"/>
      <c r="D97" s="138"/>
      <c r="E97" s="138"/>
      <c r="F97" s="138"/>
      <c r="G97" s="137"/>
    </row>
    <row r="98" spans="1:7" ht="51" x14ac:dyDescent="0.25">
      <c r="A98" s="97" t="s">
        <v>222</v>
      </c>
      <c r="B98" s="98" t="s">
        <v>137</v>
      </c>
      <c r="C98" s="137"/>
      <c r="D98" s="138"/>
      <c r="E98" s="138"/>
      <c r="F98" s="138"/>
      <c r="G98" s="137"/>
    </row>
    <row r="99" spans="1:7" ht="51" x14ac:dyDescent="0.25">
      <c r="A99" s="93" t="s">
        <v>223</v>
      </c>
      <c r="B99" s="94" t="s">
        <v>138</v>
      </c>
      <c r="C99" s="143"/>
      <c r="D99" s="144"/>
      <c r="E99" s="144"/>
      <c r="F99" s="144"/>
      <c r="G99" s="143"/>
    </row>
    <row r="100" spans="1:7" ht="38.25" x14ac:dyDescent="0.25">
      <c r="A100" s="93" t="s">
        <v>224</v>
      </c>
      <c r="B100" s="94" t="s">
        <v>139</v>
      </c>
      <c r="C100" s="143"/>
      <c r="D100" s="144"/>
      <c r="E100" s="144"/>
      <c r="F100" s="144"/>
      <c r="G100" s="143"/>
    </row>
    <row r="101" spans="1:7" ht="38.25" x14ac:dyDescent="0.25">
      <c r="A101" s="97" t="s">
        <v>225</v>
      </c>
      <c r="B101" s="98" t="s">
        <v>131</v>
      </c>
      <c r="C101" s="137"/>
      <c r="D101" s="138"/>
      <c r="E101" s="138"/>
      <c r="F101" s="138"/>
      <c r="G101" s="137"/>
    </row>
    <row r="102" spans="1:7" ht="51" x14ac:dyDescent="0.25">
      <c r="A102" s="97" t="s">
        <v>226</v>
      </c>
      <c r="B102" s="98" t="s">
        <v>140</v>
      </c>
      <c r="C102" s="137"/>
      <c r="D102" s="138"/>
      <c r="E102" s="138"/>
      <c r="F102" s="138"/>
      <c r="G102" s="137"/>
    </row>
    <row r="103" spans="1:7" ht="25.5" x14ac:dyDescent="0.25">
      <c r="A103" s="93" t="s">
        <v>227</v>
      </c>
      <c r="B103" s="94" t="s">
        <v>141</v>
      </c>
      <c r="C103" s="143"/>
      <c r="D103" s="144"/>
      <c r="E103" s="144"/>
      <c r="F103" s="144"/>
      <c r="G103" s="143"/>
    </row>
    <row r="104" spans="1:7" ht="51" x14ac:dyDescent="0.25">
      <c r="A104" s="97" t="s">
        <v>228</v>
      </c>
      <c r="B104" s="98" t="s">
        <v>142</v>
      </c>
      <c r="C104" s="137"/>
      <c r="D104" s="138"/>
      <c r="E104" s="138"/>
      <c r="F104" s="138"/>
      <c r="G104" s="137"/>
    </row>
    <row r="105" spans="1:7" ht="102" x14ac:dyDescent="0.25">
      <c r="A105" s="93" t="s">
        <v>229</v>
      </c>
      <c r="B105" s="94" t="s">
        <v>143</v>
      </c>
      <c r="C105" s="143"/>
      <c r="D105" s="144"/>
      <c r="E105" s="144"/>
      <c r="F105" s="144"/>
      <c r="G105" s="143"/>
    </row>
    <row r="106" spans="1:7" ht="90" thickBot="1" x14ac:dyDescent="0.3">
      <c r="A106" s="97" t="s">
        <v>230</v>
      </c>
      <c r="B106" s="98" t="s">
        <v>144</v>
      </c>
      <c r="C106" s="137"/>
      <c r="D106" s="138"/>
      <c r="E106" s="165"/>
      <c r="F106" s="138"/>
      <c r="G106" s="137"/>
    </row>
    <row r="107" spans="1:7" ht="179.25" thickBot="1" x14ac:dyDescent="0.3">
      <c r="A107" s="97" t="s">
        <v>231</v>
      </c>
      <c r="B107" s="98" t="s">
        <v>145</v>
      </c>
      <c r="C107" s="166" t="s">
        <v>297</v>
      </c>
      <c r="D107" s="167">
        <v>33.5</v>
      </c>
      <c r="E107" s="165">
        <v>33.5</v>
      </c>
      <c r="F107" s="135">
        <f>E107/D107</f>
        <v>1</v>
      </c>
      <c r="G107" s="137"/>
    </row>
    <row r="108" spans="1:7" ht="38.25" x14ac:dyDescent="0.25">
      <c r="A108" s="97" t="s">
        <v>232</v>
      </c>
      <c r="B108" s="98" t="s">
        <v>146</v>
      </c>
      <c r="C108" s="137"/>
      <c r="D108" s="138"/>
      <c r="E108" s="165"/>
      <c r="F108" s="138"/>
      <c r="G108" s="137"/>
    </row>
    <row r="109" spans="1:7" ht="89.25" x14ac:dyDescent="0.25">
      <c r="A109" s="97" t="s">
        <v>233</v>
      </c>
      <c r="B109" s="98" t="s">
        <v>147</v>
      </c>
      <c r="C109" s="54" t="s">
        <v>340</v>
      </c>
      <c r="D109" s="161">
        <v>4.5</v>
      </c>
      <c r="E109" s="165">
        <v>4.5</v>
      </c>
      <c r="F109" s="135">
        <f>E109/D109</f>
        <v>1</v>
      </c>
      <c r="G109" s="137"/>
    </row>
    <row r="110" spans="1:7" x14ac:dyDescent="0.25">
      <c r="A110" s="93" t="s">
        <v>234</v>
      </c>
      <c r="B110" s="94" t="s">
        <v>17</v>
      </c>
      <c r="C110" s="143"/>
      <c r="D110" s="144"/>
      <c r="E110" s="144"/>
      <c r="F110" s="144"/>
      <c r="G110" s="143"/>
    </row>
    <row r="111" spans="1:7" ht="25.5" x14ac:dyDescent="0.25">
      <c r="A111" s="97" t="s">
        <v>235</v>
      </c>
      <c r="B111" s="98" t="s">
        <v>148</v>
      </c>
      <c r="C111" s="137"/>
      <c r="D111" s="138"/>
      <c r="E111" s="138"/>
      <c r="F111" s="138"/>
      <c r="G111" s="137"/>
    </row>
    <row r="112" spans="1:7" s="17" customFormat="1" x14ac:dyDescent="0.25">
      <c r="A112" s="102"/>
      <c r="B112" s="103" t="s">
        <v>10</v>
      </c>
      <c r="C112" s="168"/>
      <c r="D112" s="169"/>
      <c r="E112" s="169"/>
      <c r="F112" s="170"/>
      <c r="G112" s="168"/>
    </row>
    <row r="113" spans="1:7" x14ac:dyDescent="0.25">
      <c r="A113" s="240" t="s">
        <v>18</v>
      </c>
      <c r="B113" s="236"/>
      <c r="C113" s="240"/>
      <c r="D113" s="240"/>
      <c r="E113" s="240"/>
      <c r="F113" s="240"/>
      <c r="G113" s="240"/>
    </row>
    <row r="114" spans="1:7" ht="90" x14ac:dyDescent="0.25">
      <c r="A114" s="108" t="s">
        <v>236</v>
      </c>
      <c r="B114" s="109" t="s">
        <v>19</v>
      </c>
      <c r="C114" s="171" t="s">
        <v>396</v>
      </c>
      <c r="D114" s="138">
        <v>0.61</v>
      </c>
      <c r="E114" s="138">
        <v>0.46</v>
      </c>
      <c r="F114" s="172">
        <f>E114/D114</f>
        <v>0.75409836065573776</v>
      </c>
      <c r="G114" s="137" t="s">
        <v>397</v>
      </c>
    </row>
    <row r="115" spans="1:7" ht="25.5" x14ac:dyDescent="0.25">
      <c r="A115" s="112" t="s">
        <v>253</v>
      </c>
      <c r="B115" s="62" t="s">
        <v>237</v>
      </c>
      <c r="C115" s="171"/>
      <c r="D115" s="138"/>
      <c r="E115" s="138"/>
      <c r="F115" s="138"/>
      <c r="G115" s="137"/>
    </row>
    <row r="116" spans="1:7" ht="25.5" x14ac:dyDescent="0.25">
      <c r="A116" s="112" t="s">
        <v>254</v>
      </c>
      <c r="B116" s="62" t="s">
        <v>238</v>
      </c>
      <c r="C116" s="171"/>
      <c r="D116" s="138"/>
      <c r="E116" s="138"/>
      <c r="F116" s="138"/>
      <c r="G116" s="137"/>
    </row>
    <row r="117" spans="1:7" ht="51" x14ac:dyDescent="0.25">
      <c r="A117" s="112" t="s">
        <v>255</v>
      </c>
      <c r="B117" s="62" t="s">
        <v>239</v>
      </c>
      <c r="C117" s="171"/>
      <c r="D117" s="138"/>
      <c r="E117" s="138"/>
      <c r="F117" s="138"/>
      <c r="G117" s="137"/>
    </row>
    <row r="118" spans="1:7" ht="38.25" x14ac:dyDescent="0.25">
      <c r="A118" s="112" t="s">
        <v>256</v>
      </c>
      <c r="B118" s="62" t="s">
        <v>240</v>
      </c>
      <c r="C118" s="171"/>
      <c r="D118" s="138"/>
      <c r="E118" s="138"/>
      <c r="F118" s="138"/>
      <c r="G118" s="137"/>
    </row>
    <row r="119" spans="1:7" ht="89.25" x14ac:dyDescent="0.25">
      <c r="A119" s="112" t="s">
        <v>257</v>
      </c>
      <c r="B119" s="62" t="s">
        <v>241</v>
      </c>
      <c r="C119" s="171"/>
      <c r="D119" s="138"/>
      <c r="E119" s="138"/>
      <c r="F119" s="138"/>
      <c r="G119" s="137"/>
    </row>
    <row r="120" spans="1:7" ht="25.5" x14ac:dyDescent="0.25">
      <c r="A120" s="112" t="s">
        <v>258</v>
      </c>
      <c r="B120" s="62" t="s">
        <v>242</v>
      </c>
      <c r="C120" s="171"/>
      <c r="D120" s="138"/>
      <c r="E120" s="138"/>
      <c r="F120" s="138"/>
      <c r="G120" s="137"/>
    </row>
    <row r="121" spans="1:7" ht="114.75" x14ac:dyDescent="0.25">
      <c r="A121" s="112" t="s">
        <v>259</v>
      </c>
      <c r="B121" s="62" t="s">
        <v>276</v>
      </c>
      <c r="C121" s="171"/>
      <c r="D121" s="138"/>
      <c r="E121" s="138"/>
      <c r="F121" s="138"/>
      <c r="G121" s="137"/>
    </row>
    <row r="122" spans="1:7" ht="25.5" x14ac:dyDescent="0.25">
      <c r="A122" s="112" t="s">
        <v>260</v>
      </c>
      <c r="B122" s="62" t="s">
        <v>243</v>
      </c>
      <c r="C122" s="171"/>
      <c r="D122" s="138"/>
      <c r="E122" s="138"/>
      <c r="F122" s="138"/>
      <c r="G122" s="137"/>
    </row>
    <row r="123" spans="1:7" ht="191.25" x14ac:dyDescent="0.25">
      <c r="A123" s="112" t="s">
        <v>261</v>
      </c>
      <c r="B123" s="62" t="s">
        <v>277</v>
      </c>
      <c r="C123" s="171"/>
      <c r="D123" s="138"/>
      <c r="E123" s="138"/>
      <c r="F123" s="138"/>
      <c r="G123" s="137"/>
    </row>
    <row r="124" spans="1:7" x14ac:dyDescent="0.25">
      <c r="A124" s="116" t="s">
        <v>262</v>
      </c>
      <c r="B124" s="62" t="s">
        <v>244</v>
      </c>
      <c r="C124" s="171"/>
      <c r="D124" s="138"/>
      <c r="E124" s="138"/>
      <c r="F124" s="138"/>
      <c r="G124" s="137"/>
    </row>
    <row r="125" spans="1:7" ht="102.75" x14ac:dyDescent="0.25">
      <c r="A125" s="117" t="s">
        <v>263</v>
      </c>
      <c r="B125" s="109" t="s">
        <v>245</v>
      </c>
      <c r="C125" s="171" t="s">
        <v>398</v>
      </c>
      <c r="D125" s="138">
        <v>0.6</v>
      </c>
      <c r="E125" s="138">
        <v>0.6</v>
      </c>
      <c r="F125" s="172">
        <f>E125/D125</f>
        <v>1</v>
      </c>
      <c r="G125" s="137"/>
    </row>
    <row r="126" spans="1:7" ht="89.25" x14ac:dyDescent="0.25">
      <c r="A126" s="117" t="s">
        <v>264</v>
      </c>
      <c r="B126" s="109" t="s">
        <v>278</v>
      </c>
      <c r="C126" s="171"/>
      <c r="D126" s="144"/>
      <c r="E126" s="144"/>
      <c r="F126" s="144"/>
      <c r="G126" s="143"/>
    </row>
    <row r="127" spans="1:7" ht="114.75" x14ac:dyDescent="0.25">
      <c r="A127" s="116" t="s">
        <v>265</v>
      </c>
      <c r="B127" s="62" t="s">
        <v>279</v>
      </c>
      <c r="C127" s="171"/>
      <c r="D127" s="138"/>
      <c r="E127" s="138"/>
      <c r="F127" s="138"/>
      <c r="G127" s="137"/>
    </row>
    <row r="128" spans="1:7" ht="127.5" x14ac:dyDescent="0.25">
      <c r="A128" s="116" t="s">
        <v>266</v>
      </c>
      <c r="B128" s="62" t="s">
        <v>280</v>
      </c>
      <c r="C128" s="171"/>
      <c r="D128" s="138"/>
      <c r="E128" s="138"/>
      <c r="F128" s="138"/>
      <c r="G128" s="137"/>
    </row>
    <row r="129" spans="1:7" ht="25.5" x14ac:dyDescent="0.25">
      <c r="A129" s="116" t="s">
        <v>267</v>
      </c>
      <c r="B129" s="119" t="s">
        <v>246</v>
      </c>
      <c r="C129" s="171"/>
      <c r="D129" s="138"/>
      <c r="E129" s="138"/>
      <c r="F129" s="138"/>
      <c r="G129" s="137"/>
    </row>
    <row r="130" spans="1:7" ht="38.25" x14ac:dyDescent="0.25">
      <c r="A130" s="116" t="s">
        <v>268</v>
      </c>
      <c r="B130" s="62" t="s">
        <v>247</v>
      </c>
      <c r="C130" s="171"/>
      <c r="D130" s="138"/>
      <c r="E130" s="138"/>
      <c r="F130" s="138"/>
      <c r="G130" s="137"/>
    </row>
    <row r="131" spans="1:7" ht="115.5" x14ac:dyDescent="0.25">
      <c r="A131" s="117" t="s">
        <v>269</v>
      </c>
      <c r="B131" s="109" t="s">
        <v>248</v>
      </c>
      <c r="C131" s="171" t="s">
        <v>399</v>
      </c>
      <c r="D131" s="138">
        <v>10300</v>
      </c>
      <c r="E131" s="138">
        <v>10915</v>
      </c>
      <c r="F131" s="172">
        <f>E131/D131</f>
        <v>1.0597087378640777</v>
      </c>
      <c r="G131" s="137" t="s">
        <v>400</v>
      </c>
    </row>
    <row r="132" spans="1:7" ht="51" x14ac:dyDescent="0.25">
      <c r="A132" s="116" t="s">
        <v>270</v>
      </c>
      <c r="B132" s="62" t="s">
        <v>281</v>
      </c>
      <c r="C132" s="171"/>
      <c r="D132" s="138"/>
      <c r="E132" s="138"/>
      <c r="F132" s="138"/>
      <c r="G132" s="137"/>
    </row>
    <row r="133" spans="1:7" x14ac:dyDescent="0.25">
      <c r="A133" s="117" t="s">
        <v>271</v>
      </c>
      <c r="B133" s="109" t="s">
        <v>249</v>
      </c>
      <c r="C133" s="173"/>
      <c r="D133" s="144"/>
      <c r="E133" s="144"/>
      <c r="F133" s="144"/>
      <c r="G133" s="143"/>
    </row>
    <row r="134" spans="1:7" ht="25.5" x14ac:dyDescent="0.25">
      <c r="A134" s="116" t="s">
        <v>272</v>
      </c>
      <c r="B134" s="62" t="s">
        <v>250</v>
      </c>
      <c r="C134" s="171"/>
      <c r="D134" s="138"/>
      <c r="E134" s="138"/>
      <c r="F134" s="138"/>
      <c r="G134" s="137"/>
    </row>
    <row r="135" spans="1:7" ht="25.5" x14ac:dyDescent="0.25">
      <c r="A135" s="116" t="s">
        <v>273</v>
      </c>
      <c r="B135" s="62" t="s">
        <v>251</v>
      </c>
      <c r="C135" s="171"/>
      <c r="D135" s="138"/>
      <c r="E135" s="138"/>
      <c r="F135" s="138"/>
      <c r="G135" s="137"/>
    </row>
    <row r="136" spans="1:7" ht="76.5" x14ac:dyDescent="0.25">
      <c r="A136" s="116" t="s">
        <v>274</v>
      </c>
      <c r="B136" s="62" t="s">
        <v>252</v>
      </c>
      <c r="C136" s="171"/>
      <c r="D136" s="138"/>
      <c r="E136" s="138"/>
      <c r="F136" s="138"/>
      <c r="G136" s="137"/>
    </row>
    <row r="137" spans="1:7" ht="114.75" x14ac:dyDescent="0.25">
      <c r="A137" s="116" t="s">
        <v>275</v>
      </c>
      <c r="B137" s="62" t="s">
        <v>440</v>
      </c>
      <c r="C137" s="171"/>
      <c r="D137" s="138"/>
      <c r="E137" s="138"/>
      <c r="F137" s="138"/>
      <c r="G137" s="137"/>
    </row>
    <row r="138" spans="1:7" s="17" customFormat="1" x14ac:dyDescent="0.25">
      <c r="A138" s="88"/>
      <c r="B138" s="89" t="s">
        <v>10</v>
      </c>
      <c r="C138" s="143"/>
      <c r="D138" s="144"/>
      <c r="E138" s="144"/>
      <c r="F138" s="144"/>
      <c r="G138" s="143"/>
    </row>
    <row r="139" spans="1:7" s="17" customFormat="1" x14ac:dyDescent="0.25">
      <c r="A139" s="242" t="s">
        <v>20</v>
      </c>
      <c r="B139" s="243"/>
      <c r="C139" s="250"/>
      <c r="D139" s="250"/>
      <c r="E139" s="250"/>
      <c r="F139" s="250"/>
      <c r="G139" s="251"/>
    </row>
    <row r="140" spans="1:7" ht="102" x14ac:dyDescent="0.25">
      <c r="A140" s="123" t="s">
        <v>43</v>
      </c>
      <c r="B140" s="174" t="s">
        <v>209</v>
      </c>
      <c r="C140" s="175" t="s">
        <v>380</v>
      </c>
      <c r="D140" s="54">
        <v>1706</v>
      </c>
      <c r="E140" s="54">
        <v>1082</v>
      </c>
      <c r="F140" s="172">
        <f t="shared" ref="F140:F145" si="0">E140/D140</f>
        <v>0.63423212192262601</v>
      </c>
      <c r="G140" s="54" t="s">
        <v>391</v>
      </c>
    </row>
    <row r="141" spans="1:7" ht="114.75" x14ac:dyDescent="0.25">
      <c r="A141" s="123"/>
      <c r="B141" s="174"/>
      <c r="C141" s="176" t="s">
        <v>381</v>
      </c>
      <c r="D141" s="54">
        <v>1000</v>
      </c>
      <c r="E141" s="54">
        <v>899</v>
      </c>
      <c r="F141" s="172">
        <f t="shared" si="0"/>
        <v>0.89900000000000002</v>
      </c>
      <c r="G141" s="54" t="s">
        <v>386</v>
      </c>
    </row>
    <row r="142" spans="1:7" ht="127.5" x14ac:dyDescent="0.25">
      <c r="A142" s="123"/>
      <c r="B142" s="174"/>
      <c r="C142" s="175" t="s">
        <v>382</v>
      </c>
      <c r="D142" s="54">
        <v>70</v>
      </c>
      <c r="E142" s="54">
        <v>27.2</v>
      </c>
      <c r="F142" s="172">
        <f t="shared" si="0"/>
        <v>0.38857142857142857</v>
      </c>
      <c r="G142" s="54" t="s">
        <v>387</v>
      </c>
    </row>
    <row r="143" spans="1:7" ht="178.5" x14ac:dyDescent="0.25">
      <c r="A143" s="123"/>
      <c r="B143" s="174"/>
      <c r="C143" s="175" t="s">
        <v>383</v>
      </c>
      <c r="D143" s="54">
        <v>5</v>
      </c>
      <c r="E143" s="54">
        <v>0.5</v>
      </c>
      <c r="F143" s="172">
        <f t="shared" si="0"/>
        <v>0.1</v>
      </c>
      <c r="G143" s="54" t="s">
        <v>388</v>
      </c>
    </row>
    <row r="144" spans="1:7" ht="89.25" x14ac:dyDescent="0.25">
      <c r="A144" s="123"/>
      <c r="B144" s="174"/>
      <c r="C144" s="175" t="s">
        <v>384</v>
      </c>
      <c r="D144" s="54">
        <v>11</v>
      </c>
      <c r="E144" s="54">
        <v>42.8</v>
      </c>
      <c r="F144" s="172">
        <f t="shared" si="0"/>
        <v>3.8909090909090907</v>
      </c>
      <c r="G144" s="54" t="s">
        <v>389</v>
      </c>
    </row>
    <row r="145" spans="1:7" ht="165.75" x14ac:dyDescent="0.25">
      <c r="A145" s="123"/>
      <c r="B145" s="174"/>
      <c r="C145" s="175" t="s">
        <v>385</v>
      </c>
      <c r="D145" s="54">
        <v>100</v>
      </c>
      <c r="E145" s="54">
        <v>37.9</v>
      </c>
      <c r="F145" s="172">
        <f t="shared" si="0"/>
        <v>0.379</v>
      </c>
      <c r="G145" s="54" t="s">
        <v>390</v>
      </c>
    </row>
    <row r="146" spans="1:7" ht="51" x14ac:dyDescent="0.25">
      <c r="A146" s="123" t="s">
        <v>210</v>
      </c>
      <c r="B146" s="174" t="s">
        <v>211</v>
      </c>
      <c r="C146" s="175"/>
      <c r="D146" s="138"/>
      <c r="E146" s="138"/>
      <c r="F146" s="138"/>
      <c r="G146" s="137"/>
    </row>
    <row r="147" spans="1:7" s="17" customFormat="1" x14ac:dyDescent="0.25">
      <c r="A147" s="88"/>
      <c r="B147" s="89" t="s">
        <v>10</v>
      </c>
      <c r="C147" s="168"/>
      <c r="D147" s="170"/>
      <c r="E147" s="170"/>
      <c r="F147" s="170"/>
      <c r="G147" s="168"/>
    </row>
    <row r="148" spans="1:7" s="17" customFormat="1" x14ac:dyDescent="0.25">
      <c r="A148" s="242" t="s">
        <v>288</v>
      </c>
      <c r="B148" s="243"/>
      <c r="C148" s="243"/>
      <c r="D148" s="243"/>
      <c r="E148" s="243"/>
      <c r="F148" s="243"/>
      <c r="G148" s="244"/>
    </row>
    <row r="149" spans="1:7" s="17" customFormat="1" ht="38.25" x14ac:dyDescent="0.25">
      <c r="A149" s="126" t="s">
        <v>282</v>
      </c>
      <c r="B149" s="127" t="s">
        <v>283</v>
      </c>
      <c r="C149" s="143"/>
      <c r="D149" s="144"/>
      <c r="E149" s="144"/>
      <c r="F149" s="144"/>
      <c r="G149" s="143"/>
    </row>
    <row r="150" spans="1:7" s="17" customFormat="1" ht="63.75" x14ac:dyDescent="0.25">
      <c r="A150" s="126" t="s">
        <v>284</v>
      </c>
      <c r="B150" s="127" t="s">
        <v>285</v>
      </c>
      <c r="C150" s="143"/>
      <c r="D150" s="144"/>
      <c r="E150" s="144"/>
      <c r="F150" s="144"/>
      <c r="G150" s="143"/>
    </row>
    <row r="151" spans="1:7" s="17" customFormat="1" ht="140.25" x14ac:dyDescent="0.25">
      <c r="A151" s="126" t="s">
        <v>286</v>
      </c>
      <c r="B151" s="127" t="s">
        <v>287</v>
      </c>
      <c r="C151" s="143"/>
      <c r="D151" s="144"/>
      <c r="E151" s="144"/>
      <c r="F151" s="144"/>
      <c r="G151" s="143"/>
    </row>
    <row r="152" spans="1:7" s="17" customFormat="1" x14ac:dyDescent="0.25">
      <c r="A152" s="88"/>
      <c r="B152" s="89" t="s">
        <v>10</v>
      </c>
      <c r="C152" s="143"/>
      <c r="D152" s="144"/>
      <c r="E152" s="144"/>
      <c r="F152" s="144"/>
      <c r="G152" s="143"/>
    </row>
    <row r="153" spans="1:7" x14ac:dyDescent="0.25">
      <c r="A153" s="129"/>
      <c r="B153" s="89" t="s">
        <v>11</v>
      </c>
      <c r="C153" s="177"/>
      <c r="D153" s="144"/>
      <c r="E153" s="144"/>
      <c r="F153" s="144"/>
      <c r="G153" s="143"/>
    </row>
    <row r="155" spans="1:7" ht="15.75" x14ac:dyDescent="0.25">
      <c r="A155" s="234"/>
      <c r="B155" s="234"/>
      <c r="C155" s="234"/>
      <c r="D155" s="234"/>
      <c r="E155" s="234"/>
      <c r="F155" s="234"/>
      <c r="G155" s="234"/>
    </row>
  </sheetData>
  <mergeCells count="10">
    <mergeCell ref="A155:G155"/>
    <mergeCell ref="A139:G139"/>
    <mergeCell ref="A87:G87"/>
    <mergeCell ref="A113:G113"/>
    <mergeCell ref="A57:G57"/>
    <mergeCell ref="A6:G6"/>
    <mergeCell ref="A1:G1"/>
    <mergeCell ref="A2:G2"/>
    <mergeCell ref="A148:G148"/>
    <mergeCell ref="C59:C66"/>
  </mergeCells>
  <pageMargins left="0" right="0" top="0.51" bottom="0.32" header="0.31496062992125984" footer="0.31496062992125984"/>
  <pageSetup paperSize="9" scale="69" fitToHeight="0" orientation="portrait" r:id="rId1"/>
  <rowBreaks count="1" manualBreakCount="1">
    <brk id="1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zoomScale="75" zoomScaleNormal="75" workbookViewId="0">
      <pane xSplit="2" ySplit="4" topLeftCell="C146" activePane="bottomRight" state="frozen"/>
      <selection activeCell="B15" sqref="B15"/>
      <selection pane="topRight" activeCell="B15" sqref="B15"/>
      <selection pane="bottomLeft" activeCell="B15" sqref="B15"/>
      <selection pane="bottomRight" activeCell="G136" sqref="G136"/>
    </sheetView>
  </sheetViews>
  <sheetFormatPr defaultRowHeight="15" x14ac:dyDescent="0.25"/>
  <cols>
    <col min="1" max="1" width="6" style="30" customWidth="1"/>
    <col min="2" max="2" width="40.85546875" style="30" customWidth="1"/>
    <col min="3" max="3" width="14.5703125" style="64" customWidth="1"/>
    <col min="4" max="4" width="8" style="30" customWidth="1"/>
    <col min="5" max="5" width="9.140625" style="30"/>
    <col min="6" max="6" width="8" style="30" customWidth="1"/>
    <col min="7" max="7" width="9.140625" style="30"/>
    <col min="8" max="8" width="13.7109375" style="30" customWidth="1"/>
    <col min="9" max="9" width="14.28515625" style="30" customWidth="1"/>
    <col min="10" max="10" width="16.5703125" style="63" customWidth="1"/>
    <col min="11" max="11" width="22" style="63" customWidth="1"/>
    <col min="12" max="12" width="32.140625" style="30" customWidth="1"/>
    <col min="13" max="16384" width="9.140625" style="30"/>
  </cols>
  <sheetData>
    <row r="1" spans="1:12" ht="18.75" x14ac:dyDescent="0.3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2" s="31" customFormat="1" ht="46.5" customHeight="1" x14ac:dyDescent="0.25">
      <c r="A2" s="255"/>
      <c r="B2" s="254" t="s">
        <v>22</v>
      </c>
      <c r="C2" s="254" t="s">
        <v>23</v>
      </c>
      <c r="D2" s="254" t="s">
        <v>24</v>
      </c>
      <c r="E2" s="254"/>
      <c r="F2" s="254" t="s">
        <v>25</v>
      </c>
      <c r="G2" s="254"/>
      <c r="H2" s="258" t="s">
        <v>310</v>
      </c>
      <c r="I2" s="258"/>
      <c r="J2" s="254" t="s">
        <v>26</v>
      </c>
      <c r="K2" s="254"/>
      <c r="L2" s="217" t="s">
        <v>457</v>
      </c>
    </row>
    <row r="3" spans="1:12" s="31" customFormat="1" x14ac:dyDescent="0.25">
      <c r="A3" s="256"/>
      <c r="B3" s="254"/>
      <c r="C3" s="254"/>
      <c r="D3" s="46" t="s">
        <v>27</v>
      </c>
      <c r="E3" s="46" t="s">
        <v>28</v>
      </c>
      <c r="F3" s="46" t="s">
        <v>27</v>
      </c>
      <c r="G3" s="46" t="s">
        <v>28</v>
      </c>
      <c r="H3" s="46" t="s">
        <v>29</v>
      </c>
      <c r="I3" s="46" t="s">
        <v>30</v>
      </c>
      <c r="J3" s="46" t="s">
        <v>31</v>
      </c>
      <c r="K3" s="226" t="s">
        <v>32</v>
      </c>
      <c r="L3" s="217"/>
    </row>
    <row r="4" spans="1:12" s="31" customFormat="1" x14ac:dyDescent="0.25">
      <c r="A4" s="178">
        <v>1</v>
      </c>
      <c r="B4" s="46">
        <v>2</v>
      </c>
      <c r="C4" s="47">
        <v>3</v>
      </c>
      <c r="D4" s="46">
        <v>4</v>
      </c>
      <c r="E4" s="46">
        <v>5</v>
      </c>
      <c r="F4" s="46">
        <v>6</v>
      </c>
      <c r="G4" s="46">
        <v>7</v>
      </c>
      <c r="H4" s="46">
        <v>8</v>
      </c>
      <c r="I4" s="46">
        <v>9</v>
      </c>
      <c r="J4" s="23">
        <v>10</v>
      </c>
      <c r="K4" s="227">
        <v>11</v>
      </c>
      <c r="L4" s="217">
        <v>12</v>
      </c>
    </row>
    <row r="5" spans="1:12" s="2" customFormat="1" ht="21" customHeight="1" x14ac:dyDescent="0.3">
      <c r="A5" s="179">
        <v>1</v>
      </c>
      <c r="B5" s="180" t="s">
        <v>9</v>
      </c>
      <c r="C5" s="252" t="s">
        <v>338</v>
      </c>
      <c r="D5" s="46"/>
      <c r="E5" s="46"/>
      <c r="F5" s="46"/>
      <c r="G5" s="46"/>
      <c r="H5" s="181">
        <f>H6+H7+H8+H14+H15+H55+H56</f>
        <v>4606442.78</v>
      </c>
      <c r="I5" s="181">
        <f>I6+I7+I8+I14+I15+I55+I56</f>
        <v>4603932.8735299995</v>
      </c>
      <c r="J5" s="23"/>
      <c r="K5" s="227"/>
      <c r="L5" s="218"/>
    </row>
    <row r="6" spans="1:12" ht="24" x14ac:dyDescent="0.25">
      <c r="A6" s="5" t="s">
        <v>33</v>
      </c>
      <c r="B6" s="6" t="s">
        <v>44</v>
      </c>
      <c r="C6" s="252"/>
      <c r="D6" s="46" t="s">
        <v>341</v>
      </c>
      <c r="E6" s="46" t="s">
        <v>342</v>
      </c>
      <c r="F6" s="46" t="s">
        <v>341</v>
      </c>
      <c r="G6" s="46" t="s">
        <v>342</v>
      </c>
      <c r="H6" s="8">
        <f>таблица1!I8</f>
        <v>328683.3</v>
      </c>
      <c r="I6" s="9">
        <f>таблица1!M8</f>
        <v>328602.39163000003</v>
      </c>
      <c r="J6" s="182" t="s">
        <v>365</v>
      </c>
      <c r="K6" s="227" t="s">
        <v>366</v>
      </c>
      <c r="L6" s="219"/>
    </row>
    <row r="7" spans="1:12" ht="72" x14ac:dyDescent="0.25">
      <c r="A7" s="5" t="s">
        <v>34</v>
      </c>
      <c r="B7" s="6" t="s">
        <v>45</v>
      </c>
      <c r="C7" s="252"/>
      <c r="D7" s="46" t="s">
        <v>341</v>
      </c>
      <c r="E7" s="46" t="s">
        <v>342</v>
      </c>
      <c r="F7" s="46" t="s">
        <v>341</v>
      </c>
      <c r="G7" s="46" t="s">
        <v>342</v>
      </c>
      <c r="H7" s="8">
        <f>таблица1!I9</f>
        <v>91030.9</v>
      </c>
      <c r="I7" s="9">
        <f>таблица1!M9</f>
        <v>90779.922380000004</v>
      </c>
      <c r="J7" s="182" t="s">
        <v>367</v>
      </c>
      <c r="K7" s="227" t="s">
        <v>368</v>
      </c>
      <c r="L7" s="219"/>
    </row>
    <row r="8" spans="1:12" ht="24" x14ac:dyDescent="0.25">
      <c r="A8" s="11" t="s">
        <v>35</v>
      </c>
      <c r="B8" s="12" t="s">
        <v>46</v>
      </c>
      <c r="C8" s="252"/>
      <c r="D8" s="254" t="s">
        <v>341</v>
      </c>
      <c r="E8" s="254" t="s">
        <v>342</v>
      </c>
      <c r="F8" s="254" t="s">
        <v>341</v>
      </c>
      <c r="G8" s="254" t="s">
        <v>342</v>
      </c>
      <c r="H8" s="13">
        <f>H9+H10</f>
        <v>60502.5</v>
      </c>
      <c r="I8" s="24">
        <f>таблица1!M10</f>
        <v>60272.596619999997</v>
      </c>
      <c r="J8" s="259" t="s">
        <v>350</v>
      </c>
      <c r="K8" s="259"/>
      <c r="L8" s="219"/>
    </row>
    <row r="9" spans="1:12" ht="36" x14ac:dyDescent="0.25">
      <c r="A9" s="5" t="s">
        <v>96</v>
      </c>
      <c r="B9" s="6" t="s">
        <v>47</v>
      </c>
      <c r="C9" s="252"/>
      <c r="D9" s="254"/>
      <c r="E9" s="254"/>
      <c r="F9" s="254"/>
      <c r="G9" s="254"/>
      <c r="H9" s="8">
        <f>таблица1!I11</f>
        <v>2200</v>
      </c>
      <c r="I9" s="9">
        <f>таблица1!M11</f>
        <v>2199.7601199999999</v>
      </c>
      <c r="J9" s="259"/>
      <c r="K9" s="259"/>
      <c r="L9" s="219"/>
    </row>
    <row r="10" spans="1:12" ht="96" x14ac:dyDescent="0.25">
      <c r="A10" s="5" t="s">
        <v>97</v>
      </c>
      <c r="B10" s="6" t="s">
        <v>149</v>
      </c>
      <c r="C10" s="252"/>
      <c r="D10" s="46" t="s">
        <v>341</v>
      </c>
      <c r="E10" s="46" t="s">
        <v>342</v>
      </c>
      <c r="F10" s="46" t="s">
        <v>341</v>
      </c>
      <c r="G10" s="46" t="s">
        <v>342</v>
      </c>
      <c r="H10" s="8">
        <f>таблица1!I12</f>
        <v>58302.5</v>
      </c>
      <c r="I10" s="9">
        <f>таблица1!M12</f>
        <v>58072.836499999998</v>
      </c>
      <c r="J10" s="23" t="s">
        <v>351</v>
      </c>
      <c r="K10" s="227"/>
      <c r="L10" s="219"/>
    </row>
    <row r="11" spans="1:12" ht="84" x14ac:dyDescent="0.25">
      <c r="A11" s="5"/>
      <c r="B11" s="6" t="s">
        <v>302</v>
      </c>
      <c r="C11" s="252"/>
      <c r="D11" s="183"/>
      <c r="E11" s="183"/>
      <c r="F11" s="183"/>
      <c r="G11" s="183"/>
      <c r="H11" s="8"/>
      <c r="I11" s="9"/>
      <c r="J11" s="53">
        <v>1</v>
      </c>
      <c r="K11" s="7">
        <v>1</v>
      </c>
      <c r="L11" s="219"/>
    </row>
    <row r="12" spans="1:12" ht="72" x14ac:dyDescent="0.25">
      <c r="A12" s="5"/>
      <c r="B12" s="6" t="s">
        <v>303</v>
      </c>
      <c r="C12" s="252"/>
      <c r="D12" s="183"/>
      <c r="E12" s="183"/>
      <c r="F12" s="183"/>
      <c r="G12" s="183"/>
      <c r="H12" s="8"/>
      <c r="I12" s="9"/>
      <c r="J12" s="53">
        <v>0.1</v>
      </c>
      <c r="K12" s="7">
        <v>0.1</v>
      </c>
      <c r="L12" s="219"/>
    </row>
    <row r="13" spans="1:12" ht="60" x14ac:dyDescent="0.25">
      <c r="A13" s="5"/>
      <c r="B13" s="6" t="s">
        <v>304</v>
      </c>
      <c r="C13" s="252"/>
      <c r="D13" s="183"/>
      <c r="E13" s="183"/>
      <c r="F13" s="183"/>
      <c r="G13" s="183"/>
      <c r="H13" s="8"/>
      <c r="I13" s="9"/>
      <c r="J13" s="23"/>
      <c r="K13" s="227"/>
      <c r="L13" s="219"/>
    </row>
    <row r="14" spans="1:12" ht="36" x14ac:dyDescent="0.25">
      <c r="A14" s="5" t="s">
        <v>36</v>
      </c>
      <c r="B14" s="6" t="s">
        <v>150</v>
      </c>
      <c r="C14" s="252"/>
      <c r="D14" s="183" t="s">
        <v>341</v>
      </c>
      <c r="E14" s="183" t="s">
        <v>342</v>
      </c>
      <c r="F14" s="183" t="s">
        <v>343</v>
      </c>
      <c r="G14" s="183" t="s">
        <v>344</v>
      </c>
      <c r="H14" s="8">
        <f>таблица1!I13</f>
        <v>16723.7</v>
      </c>
      <c r="I14" s="9">
        <f>таблица1!M13</f>
        <v>16720.913809999998</v>
      </c>
      <c r="J14" s="23"/>
      <c r="K14" s="227"/>
      <c r="L14" s="219"/>
    </row>
    <row r="15" spans="1:12" ht="24" x14ac:dyDescent="0.25">
      <c r="A15" s="11" t="s">
        <v>37</v>
      </c>
      <c r="B15" s="12" t="s">
        <v>38</v>
      </c>
      <c r="C15" s="252"/>
      <c r="D15" s="46"/>
      <c r="E15" s="46"/>
      <c r="F15" s="46"/>
      <c r="G15" s="46"/>
      <c r="H15" s="13">
        <f>H16+H17+H18+H19+H20+H21+H22+H23+H24+H25+H26+H27+H28+H29+H30+H31+H32+H33+H34+H35+H36+H37+H38+H39+H40+H41+H42+H43+H44+H45+H46+H47+H48+H49+H50+H51+H52+H53+H54</f>
        <v>4109502.3800000004</v>
      </c>
      <c r="I15" s="9">
        <f>таблица1!M14</f>
        <v>4107557.0490899994</v>
      </c>
      <c r="J15" s="23"/>
      <c r="K15" s="227"/>
      <c r="L15" s="219"/>
    </row>
    <row r="16" spans="1:12" ht="24" x14ac:dyDescent="0.25">
      <c r="A16" s="5" t="s">
        <v>98</v>
      </c>
      <c r="B16" s="6" t="s">
        <v>48</v>
      </c>
      <c r="C16" s="252"/>
      <c r="D16" s="183" t="s">
        <v>341</v>
      </c>
      <c r="E16" s="183" t="s">
        <v>342</v>
      </c>
      <c r="F16" s="183" t="s">
        <v>343</v>
      </c>
      <c r="G16" s="183" t="s">
        <v>344</v>
      </c>
      <c r="H16" s="8">
        <f>таблица1!I15</f>
        <v>1476384.4</v>
      </c>
      <c r="I16" s="9">
        <f>таблица1!M15</f>
        <v>1476072.3467699999</v>
      </c>
      <c r="J16" s="23"/>
      <c r="K16" s="227"/>
      <c r="L16" s="219"/>
    </row>
    <row r="17" spans="1:12" ht="24" x14ac:dyDescent="0.25">
      <c r="A17" s="5" t="s">
        <v>99</v>
      </c>
      <c r="B17" s="6" t="s">
        <v>49</v>
      </c>
      <c r="C17" s="252"/>
      <c r="D17" s="183" t="s">
        <v>341</v>
      </c>
      <c r="E17" s="183" t="s">
        <v>342</v>
      </c>
      <c r="F17" s="183" t="s">
        <v>343</v>
      </c>
      <c r="G17" s="183" t="s">
        <v>344</v>
      </c>
      <c r="H17" s="8">
        <f>таблица1!I16</f>
        <v>3589.8</v>
      </c>
      <c r="I17" s="9">
        <f>таблица1!M16</f>
        <v>3355.44031</v>
      </c>
      <c r="J17" s="23"/>
      <c r="K17" s="227"/>
      <c r="L17" s="219"/>
    </row>
    <row r="18" spans="1:12" ht="36" x14ac:dyDescent="0.25">
      <c r="A18" s="5" t="s">
        <v>100</v>
      </c>
      <c r="B18" s="6" t="s">
        <v>50</v>
      </c>
      <c r="C18" s="252"/>
      <c r="D18" s="183" t="s">
        <v>341</v>
      </c>
      <c r="E18" s="183" t="s">
        <v>342</v>
      </c>
      <c r="F18" s="183" t="s">
        <v>343</v>
      </c>
      <c r="G18" s="183" t="s">
        <v>344</v>
      </c>
      <c r="H18" s="8">
        <f>таблица1!I17</f>
        <v>29750</v>
      </c>
      <c r="I18" s="9">
        <f>таблица1!M17</f>
        <v>29685.699000000001</v>
      </c>
      <c r="J18" s="23"/>
      <c r="K18" s="227"/>
      <c r="L18" s="219"/>
    </row>
    <row r="19" spans="1:12" ht="24" x14ac:dyDescent="0.25">
      <c r="A19" s="5" t="s">
        <v>101</v>
      </c>
      <c r="B19" s="6" t="s">
        <v>151</v>
      </c>
      <c r="C19" s="252"/>
      <c r="D19" s="183" t="s">
        <v>341</v>
      </c>
      <c r="E19" s="183" t="s">
        <v>342</v>
      </c>
      <c r="F19" s="183" t="s">
        <v>343</v>
      </c>
      <c r="G19" s="183" t="s">
        <v>344</v>
      </c>
      <c r="H19" s="8">
        <f>таблица1!I18</f>
        <v>1967740.78</v>
      </c>
      <c r="I19" s="9">
        <f>таблица1!M18</f>
        <v>1967447.2220399999</v>
      </c>
      <c r="J19" s="23"/>
      <c r="K19" s="227"/>
      <c r="L19" s="219"/>
    </row>
    <row r="20" spans="1:12" ht="24" x14ac:dyDescent="0.25">
      <c r="A20" s="5" t="s">
        <v>102</v>
      </c>
      <c r="B20" s="6" t="s">
        <v>51</v>
      </c>
      <c r="C20" s="252"/>
      <c r="D20" s="183" t="s">
        <v>341</v>
      </c>
      <c r="E20" s="183" t="s">
        <v>342</v>
      </c>
      <c r="F20" s="183" t="s">
        <v>343</v>
      </c>
      <c r="G20" s="183" t="s">
        <v>344</v>
      </c>
      <c r="H20" s="8">
        <f>таблица1!I19</f>
        <v>19435</v>
      </c>
      <c r="I20" s="9">
        <f>таблица1!M19</f>
        <v>19433.838309999999</v>
      </c>
      <c r="J20" s="23"/>
      <c r="K20" s="227"/>
      <c r="L20" s="219"/>
    </row>
    <row r="21" spans="1:12" ht="36" x14ac:dyDescent="0.25">
      <c r="A21" s="5" t="s">
        <v>103</v>
      </c>
      <c r="B21" s="6" t="s">
        <v>52</v>
      </c>
      <c r="C21" s="252"/>
      <c r="D21" s="183" t="s">
        <v>341</v>
      </c>
      <c r="E21" s="183" t="s">
        <v>342</v>
      </c>
      <c r="F21" s="183" t="s">
        <v>343</v>
      </c>
      <c r="G21" s="183" t="s">
        <v>344</v>
      </c>
      <c r="H21" s="8">
        <f>таблица1!I20</f>
        <v>125243.1</v>
      </c>
      <c r="I21" s="9">
        <f>таблица1!M20</f>
        <v>125242.18152</v>
      </c>
      <c r="J21" s="23"/>
      <c r="K21" s="227"/>
      <c r="L21" s="219"/>
    </row>
    <row r="22" spans="1:12" ht="24" x14ac:dyDescent="0.25">
      <c r="A22" s="5" t="s">
        <v>104</v>
      </c>
      <c r="B22" s="6" t="s">
        <v>53</v>
      </c>
      <c r="C22" s="252"/>
      <c r="D22" s="183" t="s">
        <v>341</v>
      </c>
      <c r="E22" s="183" t="s">
        <v>342</v>
      </c>
      <c r="F22" s="183" t="s">
        <v>343</v>
      </c>
      <c r="G22" s="183" t="s">
        <v>344</v>
      </c>
      <c r="H22" s="8">
        <f>таблица1!I21</f>
        <v>10162.6</v>
      </c>
      <c r="I22" s="9">
        <f>таблица1!M21</f>
        <v>10078.16943</v>
      </c>
      <c r="J22" s="23"/>
      <c r="K22" s="227"/>
      <c r="L22" s="219"/>
    </row>
    <row r="23" spans="1:12" ht="156" x14ac:dyDescent="0.25">
      <c r="A23" s="5" t="s">
        <v>105</v>
      </c>
      <c r="B23" s="6" t="s">
        <v>54</v>
      </c>
      <c r="C23" s="252"/>
      <c r="D23" s="183" t="s">
        <v>341</v>
      </c>
      <c r="E23" s="183" t="s">
        <v>342</v>
      </c>
      <c r="F23" s="183"/>
      <c r="G23" s="183"/>
      <c r="H23" s="8">
        <f>таблица1!I22</f>
        <v>45.800000000000011</v>
      </c>
      <c r="I23" s="9">
        <f>таблица1!M22</f>
        <v>0</v>
      </c>
      <c r="J23" s="23"/>
      <c r="K23" s="227"/>
      <c r="L23" s="219"/>
    </row>
    <row r="24" spans="1:12" ht="60" x14ac:dyDescent="0.25">
      <c r="A24" s="5" t="s">
        <v>106</v>
      </c>
      <c r="B24" s="6" t="s">
        <v>55</v>
      </c>
      <c r="C24" s="252"/>
      <c r="D24" s="183" t="s">
        <v>341</v>
      </c>
      <c r="E24" s="183" t="s">
        <v>342</v>
      </c>
      <c r="F24" s="183" t="s">
        <v>343</v>
      </c>
      <c r="G24" s="183" t="s">
        <v>344</v>
      </c>
      <c r="H24" s="8">
        <f>таблица1!I23</f>
        <v>282036.5</v>
      </c>
      <c r="I24" s="9">
        <f>таблица1!M23</f>
        <v>281916.58276000002</v>
      </c>
      <c r="J24" s="23" t="s">
        <v>369</v>
      </c>
      <c r="K24" s="227" t="s">
        <v>370</v>
      </c>
      <c r="L24" s="219"/>
    </row>
    <row r="25" spans="1:12" ht="36" x14ac:dyDescent="0.25">
      <c r="A25" s="5" t="s">
        <v>107</v>
      </c>
      <c r="B25" s="6" t="s">
        <v>56</v>
      </c>
      <c r="C25" s="252"/>
      <c r="D25" s="183" t="s">
        <v>341</v>
      </c>
      <c r="E25" s="183" t="s">
        <v>342</v>
      </c>
      <c r="F25" s="183" t="s">
        <v>343</v>
      </c>
      <c r="G25" s="183" t="s">
        <v>344</v>
      </c>
      <c r="H25" s="8">
        <f>таблица1!I24</f>
        <v>6509.6</v>
      </c>
      <c r="I25" s="9">
        <f>таблица1!M24</f>
        <v>6505.6323300000004</v>
      </c>
      <c r="J25" s="23"/>
      <c r="K25" s="227"/>
      <c r="L25" s="219"/>
    </row>
    <row r="26" spans="1:12" ht="36" x14ac:dyDescent="0.25">
      <c r="A26" s="5" t="s">
        <v>108</v>
      </c>
      <c r="B26" s="6" t="s">
        <v>57</v>
      </c>
      <c r="C26" s="252"/>
      <c r="D26" s="183" t="s">
        <v>341</v>
      </c>
      <c r="E26" s="183" t="s">
        <v>342</v>
      </c>
      <c r="F26" s="183" t="s">
        <v>343</v>
      </c>
      <c r="G26" s="183" t="s">
        <v>344</v>
      </c>
      <c r="H26" s="8">
        <f>таблица1!I25</f>
        <v>300</v>
      </c>
      <c r="I26" s="9">
        <f>таблица1!M25</f>
        <v>185.227</v>
      </c>
      <c r="J26" s="23"/>
      <c r="K26" s="227"/>
      <c r="L26" s="219"/>
    </row>
    <row r="27" spans="1:12" ht="36" x14ac:dyDescent="0.25">
      <c r="A27" s="5" t="s">
        <v>109</v>
      </c>
      <c r="B27" s="6" t="s">
        <v>58</v>
      </c>
      <c r="C27" s="252"/>
      <c r="D27" s="183" t="s">
        <v>341</v>
      </c>
      <c r="E27" s="183" t="s">
        <v>342</v>
      </c>
      <c r="F27" s="183" t="s">
        <v>343</v>
      </c>
      <c r="G27" s="183" t="s">
        <v>344</v>
      </c>
      <c r="H27" s="8">
        <f>таблица1!I26</f>
        <v>650.4</v>
      </c>
      <c r="I27" s="9">
        <f>таблица1!M26</f>
        <v>614.75247999999999</v>
      </c>
      <c r="J27" s="23"/>
      <c r="K27" s="227"/>
      <c r="L27" s="219"/>
    </row>
    <row r="28" spans="1:12" ht="132" x14ac:dyDescent="0.25">
      <c r="A28" s="5" t="s">
        <v>110</v>
      </c>
      <c r="B28" s="6" t="s">
        <v>152</v>
      </c>
      <c r="C28" s="252"/>
      <c r="D28" s="183" t="s">
        <v>341</v>
      </c>
      <c r="E28" s="183" t="s">
        <v>342</v>
      </c>
      <c r="F28" s="183" t="s">
        <v>343</v>
      </c>
      <c r="G28" s="183" t="s">
        <v>344</v>
      </c>
      <c r="H28" s="8">
        <f>таблица1!I27</f>
        <v>3112.7</v>
      </c>
      <c r="I28" s="9">
        <f>таблица1!M27</f>
        <v>3080.3272200000001</v>
      </c>
      <c r="J28" s="23"/>
      <c r="K28" s="227"/>
      <c r="L28" s="219"/>
    </row>
    <row r="29" spans="1:12" ht="36" x14ac:dyDescent="0.25">
      <c r="A29" s="5" t="s">
        <v>111</v>
      </c>
      <c r="B29" s="6" t="s">
        <v>59</v>
      </c>
      <c r="C29" s="252"/>
      <c r="D29" s="184"/>
      <c r="E29" s="184"/>
      <c r="F29" s="184"/>
      <c r="G29" s="184"/>
      <c r="H29" s="8">
        <f>таблица1!I28</f>
        <v>85</v>
      </c>
      <c r="I29" s="9">
        <f>таблица1!M28</f>
        <v>0</v>
      </c>
      <c r="J29" s="23"/>
      <c r="K29" s="227"/>
      <c r="L29" s="219"/>
    </row>
    <row r="30" spans="1:12" ht="36" x14ac:dyDescent="0.25">
      <c r="A30" s="5" t="s">
        <v>112</v>
      </c>
      <c r="B30" s="6" t="s">
        <v>60</v>
      </c>
      <c r="C30" s="252"/>
      <c r="D30" s="183" t="s">
        <v>341</v>
      </c>
      <c r="E30" s="183" t="s">
        <v>342</v>
      </c>
      <c r="F30" s="183" t="s">
        <v>343</v>
      </c>
      <c r="G30" s="183" t="s">
        <v>344</v>
      </c>
      <c r="H30" s="8">
        <f>таблица1!I29</f>
        <v>2338.6999999999998</v>
      </c>
      <c r="I30" s="9">
        <f>таблица1!M29</f>
        <v>2309.99035</v>
      </c>
      <c r="J30" s="23"/>
      <c r="K30" s="227"/>
      <c r="L30" s="219"/>
    </row>
    <row r="31" spans="1:12" ht="108" x14ac:dyDescent="0.25">
      <c r="A31" s="5" t="s">
        <v>113</v>
      </c>
      <c r="B31" s="6" t="s">
        <v>12</v>
      </c>
      <c r="C31" s="48" t="s">
        <v>311</v>
      </c>
      <c r="D31" s="183" t="s">
        <v>341</v>
      </c>
      <c r="E31" s="183" t="s">
        <v>342</v>
      </c>
      <c r="F31" s="183" t="s">
        <v>343</v>
      </c>
      <c r="G31" s="183" t="s">
        <v>344</v>
      </c>
      <c r="H31" s="8">
        <f>таблица1!I30</f>
        <v>9686.2999999999993</v>
      </c>
      <c r="I31" s="9">
        <f>таблица1!M30</f>
        <v>9615.6409999999996</v>
      </c>
      <c r="J31" s="185"/>
      <c r="K31" s="185"/>
      <c r="L31" s="219"/>
    </row>
    <row r="32" spans="1:12" ht="24" x14ac:dyDescent="0.25">
      <c r="A32" s="5" t="s">
        <v>114</v>
      </c>
      <c r="B32" s="6" t="s">
        <v>153</v>
      </c>
      <c r="C32" s="252" t="s">
        <v>439</v>
      </c>
      <c r="D32" s="183" t="s">
        <v>341</v>
      </c>
      <c r="E32" s="183" t="s">
        <v>342</v>
      </c>
      <c r="F32" s="183" t="s">
        <v>343</v>
      </c>
      <c r="G32" s="183" t="s">
        <v>344</v>
      </c>
      <c r="H32" s="8">
        <f>таблица1!I31</f>
        <v>967.2</v>
      </c>
      <c r="I32" s="9">
        <f>таблица1!M31</f>
        <v>967.2</v>
      </c>
      <c r="J32" s="185"/>
      <c r="K32" s="185"/>
      <c r="L32" s="219"/>
    </row>
    <row r="33" spans="1:12" ht="24" x14ac:dyDescent="0.25">
      <c r="A33" s="5" t="s">
        <v>115</v>
      </c>
      <c r="B33" s="6" t="s">
        <v>61</v>
      </c>
      <c r="C33" s="252"/>
      <c r="D33" s="183"/>
      <c r="E33" s="183"/>
      <c r="F33" s="183"/>
      <c r="G33" s="183"/>
      <c r="H33" s="8">
        <f>таблица1!I32</f>
        <v>5.2</v>
      </c>
      <c r="I33" s="9">
        <f>таблица1!M32</f>
        <v>0</v>
      </c>
      <c r="J33" s="185"/>
      <c r="K33" s="185"/>
      <c r="L33" s="219"/>
    </row>
    <row r="34" spans="1:12" ht="36" x14ac:dyDescent="0.25">
      <c r="A34" s="5" t="s">
        <v>116</v>
      </c>
      <c r="B34" s="6" t="s">
        <v>62</v>
      </c>
      <c r="C34" s="252"/>
      <c r="D34" s="183" t="s">
        <v>341</v>
      </c>
      <c r="E34" s="183" t="s">
        <v>342</v>
      </c>
      <c r="F34" s="183" t="s">
        <v>343</v>
      </c>
      <c r="G34" s="183" t="s">
        <v>344</v>
      </c>
      <c r="H34" s="8">
        <f>таблица1!I33</f>
        <v>27086.400000000001</v>
      </c>
      <c r="I34" s="9">
        <f>таблица1!M33</f>
        <v>27086.400000000001</v>
      </c>
      <c r="J34" s="182">
        <v>106641</v>
      </c>
      <c r="K34" s="185">
        <v>112474</v>
      </c>
      <c r="L34" s="219"/>
    </row>
    <row r="35" spans="1:12" ht="24" x14ac:dyDescent="0.25">
      <c r="A35" s="5" t="s">
        <v>117</v>
      </c>
      <c r="B35" s="6" t="s">
        <v>63</v>
      </c>
      <c r="C35" s="252"/>
      <c r="D35" s="183" t="s">
        <v>341</v>
      </c>
      <c r="E35" s="183" t="s">
        <v>342</v>
      </c>
      <c r="F35" s="183" t="s">
        <v>343</v>
      </c>
      <c r="G35" s="183" t="s">
        <v>344</v>
      </c>
      <c r="H35" s="8">
        <f>таблица1!I34</f>
        <v>10000.6</v>
      </c>
      <c r="I35" s="9">
        <f>таблица1!M34</f>
        <v>9975.9539000000004</v>
      </c>
      <c r="J35" s="185"/>
      <c r="K35" s="185"/>
      <c r="L35" s="219"/>
    </row>
    <row r="36" spans="1:12" ht="36" x14ac:dyDescent="0.25">
      <c r="A36" s="5" t="s">
        <v>118</v>
      </c>
      <c r="B36" s="6" t="s">
        <v>64</v>
      </c>
      <c r="C36" s="252"/>
      <c r="D36" s="183" t="s">
        <v>341</v>
      </c>
      <c r="E36" s="183" t="s">
        <v>342</v>
      </c>
      <c r="F36" s="183" t="s">
        <v>343</v>
      </c>
      <c r="G36" s="183" t="s">
        <v>344</v>
      </c>
      <c r="H36" s="8">
        <f>таблица1!I35</f>
        <v>22934.7</v>
      </c>
      <c r="I36" s="9">
        <f>таблица1!M35</f>
        <v>22787.53081</v>
      </c>
      <c r="J36" s="185" t="s">
        <v>371</v>
      </c>
      <c r="K36" s="185" t="s">
        <v>372</v>
      </c>
      <c r="L36" s="219"/>
    </row>
    <row r="37" spans="1:12" ht="48" x14ac:dyDescent="0.25">
      <c r="A37" s="5" t="s">
        <v>119</v>
      </c>
      <c r="B37" s="6" t="s">
        <v>65</v>
      </c>
      <c r="C37" s="252"/>
      <c r="D37" s="183" t="s">
        <v>341</v>
      </c>
      <c r="E37" s="183" t="s">
        <v>342</v>
      </c>
      <c r="F37" s="183" t="s">
        <v>343</v>
      </c>
      <c r="G37" s="183" t="s">
        <v>344</v>
      </c>
      <c r="H37" s="8">
        <f>таблица1!I36</f>
        <v>7886.4</v>
      </c>
      <c r="I37" s="9">
        <f>таблица1!M36</f>
        <v>7881.8263699999998</v>
      </c>
      <c r="J37" s="185" t="s">
        <v>373</v>
      </c>
      <c r="K37" s="227" t="s">
        <v>374</v>
      </c>
      <c r="L37" s="219"/>
    </row>
    <row r="38" spans="1:12" ht="24" x14ac:dyDescent="0.25">
      <c r="A38" s="5" t="s">
        <v>120</v>
      </c>
      <c r="B38" s="6" t="s">
        <v>66</v>
      </c>
      <c r="C38" s="252"/>
      <c r="D38" s="183" t="s">
        <v>341</v>
      </c>
      <c r="E38" s="183" t="s">
        <v>342</v>
      </c>
      <c r="F38" s="183" t="s">
        <v>343</v>
      </c>
      <c r="G38" s="183" t="s">
        <v>344</v>
      </c>
      <c r="H38" s="8">
        <f>таблица1!I37</f>
        <v>2753.2</v>
      </c>
      <c r="I38" s="9">
        <f>таблица1!M37</f>
        <v>2726.5442400000002</v>
      </c>
      <c r="J38" s="185"/>
      <c r="K38" s="185"/>
      <c r="L38" s="219"/>
    </row>
    <row r="39" spans="1:12" ht="48" x14ac:dyDescent="0.25">
      <c r="A39" s="5" t="s">
        <v>121</v>
      </c>
      <c r="B39" s="6" t="s">
        <v>13</v>
      </c>
      <c r="C39" s="252"/>
      <c r="D39" s="183" t="s">
        <v>341</v>
      </c>
      <c r="E39" s="183" t="s">
        <v>342</v>
      </c>
      <c r="F39" s="183" t="s">
        <v>343</v>
      </c>
      <c r="G39" s="183" t="s">
        <v>344</v>
      </c>
      <c r="H39" s="8">
        <f>таблица1!I38</f>
        <v>23172.6</v>
      </c>
      <c r="I39" s="9">
        <f>таблица1!M38</f>
        <v>23167.60096</v>
      </c>
      <c r="J39" s="185" t="s">
        <v>375</v>
      </c>
      <c r="K39" s="227" t="s">
        <v>376</v>
      </c>
      <c r="L39" s="219"/>
    </row>
    <row r="40" spans="1:12" ht="60" x14ac:dyDescent="0.25">
      <c r="A40" s="5" t="s">
        <v>122</v>
      </c>
      <c r="B40" s="6" t="s">
        <v>67</v>
      </c>
      <c r="C40" s="252"/>
      <c r="D40" s="183" t="s">
        <v>341</v>
      </c>
      <c r="E40" s="183" t="s">
        <v>342</v>
      </c>
      <c r="F40" s="183" t="s">
        <v>343</v>
      </c>
      <c r="G40" s="183" t="s">
        <v>344</v>
      </c>
      <c r="H40" s="8">
        <f>таблица1!I39</f>
        <v>4989.3</v>
      </c>
      <c r="I40" s="9">
        <f>таблица1!M39</f>
        <v>4987.3590000000004</v>
      </c>
      <c r="J40" s="23" t="s">
        <v>352</v>
      </c>
      <c r="K40" s="185"/>
      <c r="L40" s="219"/>
    </row>
    <row r="41" spans="1:12" ht="36" x14ac:dyDescent="0.25">
      <c r="A41" s="5" t="s">
        <v>123</v>
      </c>
      <c r="B41" s="6" t="s">
        <v>68</v>
      </c>
      <c r="C41" s="252"/>
      <c r="D41" s="183"/>
      <c r="E41" s="183"/>
      <c r="F41" s="183"/>
      <c r="G41" s="183"/>
      <c r="H41" s="8">
        <f>таблица1!I40</f>
        <v>57169.9</v>
      </c>
      <c r="I41" s="9">
        <f>таблица1!M40</f>
        <v>57018.240460000001</v>
      </c>
      <c r="J41" s="185"/>
      <c r="K41" s="185"/>
      <c r="L41" s="219"/>
    </row>
    <row r="42" spans="1:12" ht="24" x14ac:dyDescent="0.25">
      <c r="A42" s="5" t="s">
        <v>124</v>
      </c>
      <c r="B42" s="6" t="s">
        <v>69</v>
      </c>
      <c r="C42" s="252"/>
      <c r="D42" s="183" t="s">
        <v>345</v>
      </c>
      <c r="E42" s="183" t="s">
        <v>342</v>
      </c>
      <c r="F42" s="183" t="s">
        <v>342</v>
      </c>
      <c r="G42" s="183" t="s">
        <v>342</v>
      </c>
      <c r="H42" s="8">
        <f>таблица1!I41</f>
        <v>152.30000000000001</v>
      </c>
      <c r="I42" s="9">
        <f>таблица1!M41</f>
        <v>125.25</v>
      </c>
      <c r="J42" s="23" t="s">
        <v>353</v>
      </c>
      <c r="K42" s="185"/>
      <c r="L42" s="219"/>
    </row>
    <row r="43" spans="1:12" ht="72" x14ac:dyDescent="0.25">
      <c r="A43" s="5" t="s">
        <v>125</v>
      </c>
      <c r="B43" s="6" t="s">
        <v>70</v>
      </c>
      <c r="C43" s="252"/>
      <c r="D43" s="183"/>
      <c r="E43" s="183"/>
      <c r="F43" s="183"/>
      <c r="G43" s="183"/>
      <c r="H43" s="8">
        <f>таблица1!I42</f>
        <v>1.4</v>
      </c>
      <c r="I43" s="9">
        <f>таблица1!M42</f>
        <v>0</v>
      </c>
      <c r="J43" s="185"/>
      <c r="K43" s="185"/>
      <c r="L43" s="219"/>
    </row>
    <row r="44" spans="1:12" ht="24" x14ac:dyDescent="0.25">
      <c r="A44" s="5" t="s">
        <v>126</v>
      </c>
      <c r="B44" s="6" t="s">
        <v>71</v>
      </c>
      <c r="C44" s="252"/>
      <c r="D44" s="183" t="s">
        <v>341</v>
      </c>
      <c r="E44" s="183" t="s">
        <v>342</v>
      </c>
      <c r="F44" s="183" t="s">
        <v>343</v>
      </c>
      <c r="G44" s="183" t="s">
        <v>344</v>
      </c>
      <c r="H44" s="8">
        <f>таблица1!I43</f>
        <v>1373.5</v>
      </c>
      <c r="I44" s="9">
        <f>таблица1!M43</f>
        <v>1351.09403</v>
      </c>
      <c r="J44" s="185"/>
      <c r="K44" s="185"/>
      <c r="L44" s="219"/>
    </row>
    <row r="45" spans="1:12" ht="36" x14ac:dyDescent="0.25">
      <c r="A45" s="5" t="s">
        <v>127</v>
      </c>
      <c r="B45" s="6" t="s">
        <v>14</v>
      </c>
      <c r="C45" s="252"/>
      <c r="D45" s="183" t="s">
        <v>341</v>
      </c>
      <c r="E45" s="183" t="s">
        <v>342</v>
      </c>
      <c r="F45" s="183" t="s">
        <v>343</v>
      </c>
      <c r="G45" s="183" t="s">
        <v>344</v>
      </c>
      <c r="H45" s="8">
        <f>таблица1!I44</f>
        <v>13939</v>
      </c>
      <c r="I45" s="9">
        <f>таблица1!M44</f>
        <v>13938.998799999999</v>
      </c>
      <c r="J45" s="185"/>
      <c r="K45" s="185"/>
      <c r="L45" s="219"/>
    </row>
    <row r="46" spans="1:12" s="32" customFormat="1" ht="60" x14ac:dyDescent="0.2">
      <c r="A46" s="5" t="s">
        <v>154</v>
      </c>
      <c r="B46" s="6" t="s">
        <v>155</v>
      </c>
      <c r="C46" s="252"/>
      <c r="D46" s="186"/>
      <c r="E46" s="186"/>
      <c r="F46" s="186"/>
      <c r="G46" s="186"/>
      <c r="H46" s="8">
        <f>таблица1!I45</f>
        <v>0</v>
      </c>
      <c r="I46" s="9">
        <f>таблица1!M45</f>
        <v>0</v>
      </c>
      <c r="J46" s="187"/>
      <c r="K46" s="187"/>
      <c r="L46" s="220"/>
    </row>
    <row r="47" spans="1:12" ht="48" x14ac:dyDescent="0.25">
      <c r="A47" s="5" t="s">
        <v>156</v>
      </c>
      <c r="B47" s="6" t="s">
        <v>157</v>
      </c>
      <c r="C47" s="252"/>
      <c r="D47" s="183"/>
      <c r="E47" s="183"/>
      <c r="F47" s="183"/>
      <c r="G47" s="183"/>
      <c r="H47" s="8">
        <f>таблица1!I46</f>
        <v>0</v>
      </c>
      <c r="I47" s="9">
        <f>таблица1!M46</f>
        <v>0</v>
      </c>
      <c r="J47" s="185"/>
      <c r="K47" s="185"/>
      <c r="L47" s="219"/>
    </row>
    <row r="48" spans="1:12" ht="24" x14ac:dyDescent="0.25">
      <c r="A48" s="5" t="s">
        <v>158</v>
      </c>
      <c r="B48" s="6" t="s">
        <v>72</v>
      </c>
      <c r="C48" s="252"/>
      <c r="D48" s="183"/>
      <c r="E48" s="183"/>
      <c r="F48" s="183"/>
      <c r="G48" s="183"/>
      <c r="H48" s="8">
        <f>таблица1!I47</f>
        <v>0</v>
      </c>
      <c r="I48" s="9">
        <f>таблица1!M47</f>
        <v>0</v>
      </c>
      <c r="J48" s="185"/>
      <c r="K48" s="185"/>
      <c r="L48" s="219"/>
    </row>
    <row r="49" spans="1:12" ht="48" x14ac:dyDescent="0.25">
      <c r="A49" s="5" t="s">
        <v>159</v>
      </c>
      <c r="B49" s="6" t="s">
        <v>160</v>
      </c>
      <c r="C49" s="252"/>
      <c r="D49" s="183"/>
      <c r="E49" s="183"/>
      <c r="F49" s="183"/>
      <c r="G49" s="183"/>
      <c r="H49" s="8">
        <f>таблица1!I48</f>
        <v>0</v>
      </c>
      <c r="I49" s="9">
        <f>таблица1!M48</f>
        <v>0</v>
      </c>
      <c r="J49" s="185"/>
      <c r="K49" s="185"/>
      <c r="L49" s="219"/>
    </row>
    <row r="50" spans="1:12" ht="72" x14ac:dyDescent="0.25">
      <c r="A50" s="5" t="s">
        <v>161</v>
      </c>
      <c r="B50" s="6" t="s">
        <v>162</v>
      </c>
      <c r="C50" s="252"/>
      <c r="D50" s="183"/>
      <c r="E50" s="183"/>
      <c r="F50" s="183"/>
      <c r="G50" s="183"/>
      <c r="H50" s="8">
        <f>таблица1!I49</f>
        <v>0</v>
      </c>
      <c r="I50" s="9">
        <f>таблица1!M49</f>
        <v>0</v>
      </c>
      <c r="J50" s="185"/>
      <c r="K50" s="185"/>
      <c r="L50" s="219"/>
    </row>
    <row r="51" spans="1:12" ht="36" x14ac:dyDescent="0.25">
      <c r="A51" s="5" t="s">
        <v>163</v>
      </c>
      <c r="B51" s="6" t="s">
        <v>164</v>
      </c>
      <c r="C51" s="252"/>
      <c r="D51" s="183"/>
      <c r="E51" s="183"/>
      <c r="F51" s="183"/>
      <c r="G51" s="183"/>
      <c r="H51" s="8">
        <f>таблица1!I50</f>
        <v>0</v>
      </c>
      <c r="I51" s="9">
        <f>таблица1!M50</f>
        <v>0</v>
      </c>
      <c r="J51" s="185"/>
      <c r="K51" s="185"/>
      <c r="L51" s="219"/>
    </row>
    <row r="52" spans="1:12" ht="24" x14ac:dyDescent="0.25">
      <c r="A52" s="5" t="s">
        <v>165</v>
      </c>
      <c r="B52" s="6" t="s">
        <v>73</v>
      </c>
      <c r="C52" s="252"/>
      <c r="D52" s="183"/>
      <c r="E52" s="183"/>
      <c r="F52" s="183"/>
      <c r="G52" s="183"/>
      <c r="H52" s="8">
        <f>таблица1!I51</f>
        <v>0</v>
      </c>
      <c r="I52" s="9">
        <f>таблица1!M51</f>
        <v>0</v>
      </c>
      <c r="J52" s="185"/>
      <c r="K52" s="185"/>
      <c r="L52" s="219"/>
    </row>
    <row r="53" spans="1:12" ht="36" x14ac:dyDescent="0.25">
      <c r="A53" s="5" t="s">
        <v>166</v>
      </c>
      <c r="B53" s="6" t="s">
        <v>74</v>
      </c>
      <c r="C53" s="252"/>
      <c r="D53" s="183"/>
      <c r="E53" s="183"/>
      <c r="F53" s="183"/>
      <c r="G53" s="183"/>
      <c r="H53" s="8">
        <f>таблица1!I52</f>
        <v>0</v>
      </c>
      <c r="I53" s="9">
        <f>таблица1!M52</f>
        <v>0</v>
      </c>
      <c r="J53" s="185"/>
      <c r="K53" s="185"/>
      <c r="L53" s="219"/>
    </row>
    <row r="54" spans="1:12" ht="36" x14ac:dyDescent="0.25">
      <c r="A54" s="5" t="s">
        <v>167</v>
      </c>
      <c r="B54" s="6" t="s">
        <v>75</v>
      </c>
      <c r="C54" s="252"/>
      <c r="D54" s="183"/>
      <c r="E54" s="183"/>
      <c r="F54" s="183"/>
      <c r="G54" s="183"/>
      <c r="H54" s="8">
        <f>таблица1!I53</f>
        <v>0</v>
      </c>
      <c r="I54" s="9">
        <f>таблица1!M53</f>
        <v>0</v>
      </c>
      <c r="J54" s="185"/>
      <c r="K54" s="185"/>
      <c r="L54" s="219"/>
    </row>
    <row r="55" spans="1:12" ht="60" x14ac:dyDescent="0.25">
      <c r="A55" s="5" t="s">
        <v>168</v>
      </c>
      <c r="B55" s="6" t="s">
        <v>76</v>
      </c>
      <c r="C55" s="252"/>
      <c r="D55" s="183"/>
      <c r="E55" s="183"/>
      <c r="F55" s="183"/>
      <c r="G55" s="183"/>
      <c r="H55" s="8">
        <f>таблица1!I54</f>
        <v>0</v>
      </c>
      <c r="I55" s="9">
        <f>таблица1!M54</f>
        <v>0</v>
      </c>
      <c r="J55" s="185"/>
      <c r="K55" s="185"/>
      <c r="L55" s="219"/>
    </row>
    <row r="56" spans="1:12" ht="60" x14ac:dyDescent="0.25">
      <c r="A56" s="5" t="s">
        <v>169</v>
      </c>
      <c r="B56" s="6" t="s">
        <v>170</v>
      </c>
      <c r="C56" s="252"/>
      <c r="D56" s="183"/>
      <c r="E56" s="183"/>
      <c r="F56" s="183"/>
      <c r="G56" s="183"/>
      <c r="H56" s="8">
        <f>таблица1!I55</f>
        <v>0</v>
      </c>
      <c r="I56" s="9">
        <f>таблица1!M55</f>
        <v>0</v>
      </c>
      <c r="J56" s="185"/>
      <c r="K56" s="185"/>
      <c r="L56" s="219"/>
    </row>
    <row r="57" spans="1:12" x14ac:dyDescent="0.25">
      <c r="A57" s="188">
        <v>2</v>
      </c>
      <c r="B57" s="189" t="s">
        <v>292</v>
      </c>
      <c r="C57" s="190"/>
      <c r="D57" s="191"/>
      <c r="E57" s="191"/>
      <c r="F57" s="191"/>
      <c r="G57" s="191"/>
      <c r="H57" s="68">
        <f>H58+H59+H60+H61+H62+H63+H64+H65+H66+H68+H82+H83+H84+H85+H86</f>
        <v>1296851.5199999998</v>
      </c>
      <c r="I57" s="68">
        <f>I58+I59+I60+I61+I62+I63+I64+I65+I66+I68+I82+I83+I84+I85+I86</f>
        <v>1292063.3086000001</v>
      </c>
      <c r="J57" s="187"/>
      <c r="K57" s="187"/>
      <c r="L57" s="219"/>
    </row>
    <row r="58" spans="1:12" ht="24" x14ac:dyDescent="0.25">
      <c r="A58" s="5" t="s">
        <v>171</v>
      </c>
      <c r="B58" s="6" t="s">
        <v>77</v>
      </c>
      <c r="C58" s="191"/>
      <c r="D58" s="183" t="s">
        <v>341</v>
      </c>
      <c r="E58" s="183" t="s">
        <v>342</v>
      </c>
      <c r="F58" s="183" t="s">
        <v>343</v>
      </c>
      <c r="G58" s="183" t="s">
        <v>344</v>
      </c>
      <c r="H58" s="8">
        <f>таблица1!I58</f>
        <v>177930.5</v>
      </c>
      <c r="I58" s="9">
        <f>таблица1!M58</f>
        <v>177731.38242000001</v>
      </c>
      <c r="J58" s="185"/>
      <c r="K58" s="185"/>
      <c r="L58" s="219"/>
    </row>
    <row r="59" spans="1:12" ht="48" x14ac:dyDescent="0.25">
      <c r="A59" s="5" t="s">
        <v>172</v>
      </c>
      <c r="B59" s="6" t="s">
        <v>78</v>
      </c>
      <c r="C59" s="252" t="s">
        <v>437</v>
      </c>
      <c r="D59" s="183" t="s">
        <v>341</v>
      </c>
      <c r="E59" s="183" t="s">
        <v>342</v>
      </c>
      <c r="F59" s="183" t="s">
        <v>343</v>
      </c>
      <c r="G59" s="183" t="s">
        <v>344</v>
      </c>
      <c r="H59" s="8">
        <f>таблица1!I59</f>
        <v>4600</v>
      </c>
      <c r="I59" s="9">
        <f>таблица1!M59</f>
        <v>4300</v>
      </c>
      <c r="J59" s="192" t="s">
        <v>423</v>
      </c>
      <c r="K59" s="192" t="s">
        <v>424</v>
      </c>
      <c r="L59" s="219"/>
    </row>
    <row r="60" spans="1:12" ht="48" x14ac:dyDescent="0.25">
      <c r="A60" s="5" t="s">
        <v>173</v>
      </c>
      <c r="B60" s="6" t="s">
        <v>174</v>
      </c>
      <c r="C60" s="252"/>
      <c r="D60" s="183" t="s">
        <v>341</v>
      </c>
      <c r="E60" s="183" t="s">
        <v>342</v>
      </c>
      <c r="F60" s="183" t="s">
        <v>343</v>
      </c>
      <c r="G60" s="183" t="s">
        <v>344</v>
      </c>
      <c r="H60" s="8">
        <f>таблица1!I60</f>
        <v>1582.1</v>
      </c>
      <c r="I60" s="9">
        <f>таблица1!M60</f>
        <v>1568.403</v>
      </c>
      <c r="J60" s="192" t="s">
        <v>425</v>
      </c>
      <c r="K60" s="192" t="s">
        <v>426</v>
      </c>
      <c r="L60" s="219"/>
    </row>
    <row r="61" spans="1:12" ht="135" x14ac:dyDescent="0.25">
      <c r="A61" s="5" t="s">
        <v>175</v>
      </c>
      <c r="B61" s="6" t="s">
        <v>79</v>
      </c>
      <c r="C61" s="252"/>
      <c r="D61" s="183" t="s">
        <v>341</v>
      </c>
      <c r="E61" s="183" t="s">
        <v>342</v>
      </c>
      <c r="F61" s="183" t="s">
        <v>343</v>
      </c>
      <c r="G61" s="183" t="s">
        <v>344</v>
      </c>
      <c r="H61" s="8">
        <f>таблица1!I61</f>
        <v>2275.9</v>
      </c>
      <c r="I61" s="9">
        <f>таблица1!M61</f>
        <v>1847.76214</v>
      </c>
      <c r="J61" s="192" t="s">
        <v>427</v>
      </c>
      <c r="K61" s="192" t="s">
        <v>428</v>
      </c>
      <c r="L61" s="221" t="s">
        <v>459</v>
      </c>
    </row>
    <row r="62" spans="1:12" ht="108" x14ac:dyDescent="0.25">
      <c r="A62" s="5" t="s">
        <v>176</v>
      </c>
      <c r="B62" s="6" t="s">
        <v>177</v>
      </c>
      <c r="C62" s="252"/>
      <c r="D62" s="183" t="s">
        <v>341</v>
      </c>
      <c r="E62" s="183" t="s">
        <v>342</v>
      </c>
      <c r="F62" s="183" t="s">
        <v>343</v>
      </c>
      <c r="G62" s="183" t="s">
        <v>344</v>
      </c>
      <c r="H62" s="8">
        <f>таблица1!I62</f>
        <v>12287.9</v>
      </c>
      <c r="I62" s="9">
        <f>таблица1!M62</f>
        <v>12263.077660000001</v>
      </c>
      <c r="J62" s="192" t="s">
        <v>429</v>
      </c>
      <c r="K62" s="192" t="s">
        <v>430</v>
      </c>
      <c r="L62" s="219"/>
    </row>
    <row r="63" spans="1:12" ht="96.75" x14ac:dyDescent="0.25">
      <c r="A63" s="5" t="s">
        <v>178</v>
      </c>
      <c r="B63" s="6" t="s">
        <v>80</v>
      </c>
      <c r="C63" s="252"/>
      <c r="D63" s="183" t="s">
        <v>341</v>
      </c>
      <c r="E63" s="183" t="s">
        <v>342</v>
      </c>
      <c r="F63" s="183" t="s">
        <v>343</v>
      </c>
      <c r="G63" s="183" t="s">
        <v>344</v>
      </c>
      <c r="H63" s="8">
        <f>таблица1!I63</f>
        <v>509711.2</v>
      </c>
      <c r="I63" s="9">
        <f>таблица1!M63</f>
        <v>508394.71951999998</v>
      </c>
      <c r="J63" s="192"/>
      <c r="K63" s="192" t="s">
        <v>456</v>
      </c>
      <c r="L63" s="219"/>
    </row>
    <row r="64" spans="1:12" ht="72.75" x14ac:dyDescent="0.25">
      <c r="A64" s="5" t="s">
        <v>179</v>
      </c>
      <c r="B64" s="6" t="s">
        <v>81</v>
      </c>
      <c r="C64" s="252"/>
      <c r="D64" s="183" t="s">
        <v>341</v>
      </c>
      <c r="E64" s="183" t="s">
        <v>342</v>
      </c>
      <c r="F64" s="183" t="s">
        <v>343</v>
      </c>
      <c r="G64" s="183" t="s">
        <v>344</v>
      </c>
      <c r="H64" s="8">
        <f>таблица1!I64</f>
        <v>17433.22</v>
      </c>
      <c r="I64" s="9">
        <f>таблица1!M64</f>
        <v>17433.22</v>
      </c>
      <c r="J64" s="192" t="s">
        <v>431</v>
      </c>
      <c r="K64" s="192" t="s">
        <v>432</v>
      </c>
      <c r="L64" s="219"/>
    </row>
    <row r="65" spans="1:12" ht="48" x14ac:dyDescent="0.25">
      <c r="A65" s="5" t="s">
        <v>180</v>
      </c>
      <c r="B65" s="6" t="s">
        <v>181</v>
      </c>
      <c r="C65" s="252"/>
      <c r="D65" s="193"/>
      <c r="E65" s="193"/>
      <c r="F65" s="193"/>
      <c r="G65" s="193"/>
      <c r="H65" s="8">
        <f>таблица1!I65</f>
        <v>0</v>
      </c>
      <c r="I65" s="9">
        <f>таблица1!M65</f>
        <v>0</v>
      </c>
      <c r="J65" s="192"/>
      <c r="K65" s="192"/>
      <c r="L65" s="219"/>
    </row>
    <row r="66" spans="1:12" ht="84" x14ac:dyDescent="0.25">
      <c r="A66" s="5" t="s">
        <v>182</v>
      </c>
      <c r="B66" s="6" t="s">
        <v>183</v>
      </c>
      <c r="C66" s="252"/>
      <c r="D66" s="183" t="s">
        <v>341</v>
      </c>
      <c r="E66" s="183" t="s">
        <v>342</v>
      </c>
      <c r="F66" s="183" t="s">
        <v>343</v>
      </c>
      <c r="G66" s="183" t="s">
        <v>344</v>
      </c>
      <c r="H66" s="8">
        <f>таблица1!I66</f>
        <v>528.1</v>
      </c>
      <c r="I66" s="9">
        <f>таблица1!M66</f>
        <v>528.04</v>
      </c>
      <c r="J66" s="192" t="s">
        <v>433</v>
      </c>
      <c r="K66" s="192" t="s">
        <v>434</v>
      </c>
      <c r="L66" s="219"/>
    </row>
    <row r="67" spans="1:12" ht="48" x14ac:dyDescent="0.25">
      <c r="A67" s="5"/>
      <c r="B67" s="6" t="s">
        <v>299</v>
      </c>
      <c r="C67" s="191"/>
      <c r="D67" s="193"/>
      <c r="E67" s="193"/>
      <c r="F67" s="193"/>
      <c r="G67" s="193"/>
      <c r="H67" s="8" t="s">
        <v>296</v>
      </c>
      <c r="I67" s="22" t="s">
        <v>296</v>
      </c>
      <c r="J67" s="194">
        <v>80</v>
      </c>
      <c r="K67" s="194">
        <v>80.8</v>
      </c>
      <c r="L67" s="219"/>
    </row>
    <row r="68" spans="1:12" s="32" customFormat="1" ht="24" x14ac:dyDescent="0.2">
      <c r="A68" s="11" t="s">
        <v>184</v>
      </c>
      <c r="B68" s="12" t="s">
        <v>39</v>
      </c>
      <c r="C68" s="191"/>
      <c r="D68" s="186"/>
      <c r="E68" s="186"/>
      <c r="F68" s="186"/>
      <c r="G68" s="186"/>
      <c r="H68" s="13">
        <f>H69+H70+H71+H72+H73+H74+H75+H76+H77+H78+H79+H80+H81</f>
        <v>568807.59999999986</v>
      </c>
      <c r="I68" s="24">
        <f>таблица1!M67</f>
        <v>566422.72480000008</v>
      </c>
      <c r="J68" s="187"/>
      <c r="K68" s="187"/>
      <c r="L68" s="220"/>
    </row>
    <row r="69" spans="1:12" ht="24" x14ac:dyDescent="0.25">
      <c r="A69" s="5" t="s">
        <v>185</v>
      </c>
      <c r="B69" s="6" t="s">
        <v>82</v>
      </c>
      <c r="C69" s="191"/>
      <c r="D69" s="183" t="s">
        <v>341</v>
      </c>
      <c r="E69" s="183" t="s">
        <v>342</v>
      </c>
      <c r="F69" s="183" t="s">
        <v>343</v>
      </c>
      <c r="G69" s="183" t="s">
        <v>344</v>
      </c>
      <c r="H69" s="8">
        <f>таблица1!I68</f>
        <v>232758.6</v>
      </c>
      <c r="I69" s="9">
        <f>таблица1!M68</f>
        <v>232698.71385999999</v>
      </c>
      <c r="J69" s="185"/>
      <c r="K69" s="185"/>
      <c r="L69" s="219"/>
    </row>
    <row r="70" spans="1:12" ht="72" x14ac:dyDescent="0.25">
      <c r="A70" s="5" t="s">
        <v>186</v>
      </c>
      <c r="B70" s="6" t="s">
        <v>83</v>
      </c>
      <c r="C70" s="191"/>
      <c r="D70" s="183" t="s">
        <v>341</v>
      </c>
      <c r="E70" s="183" t="s">
        <v>342</v>
      </c>
      <c r="F70" s="183" t="s">
        <v>343</v>
      </c>
      <c r="G70" s="183" t="s">
        <v>344</v>
      </c>
      <c r="H70" s="8">
        <f>таблица1!I69</f>
        <v>877.8</v>
      </c>
      <c r="I70" s="9">
        <f>таблица1!M69</f>
        <v>834.78256999999996</v>
      </c>
      <c r="J70" s="185"/>
      <c r="K70" s="185"/>
      <c r="L70" s="219"/>
    </row>
    <row r="71" spans="1:12" ht="24" x14ac:dyDescent="0.25">
      <c r="A71" s="5" t="s">
        <v>187</v>
      </c>
      <c r="B71" s="6" t="s">
        <v>84</v>
      </c>
      <c r="C71" s="191"/>
      <c r="D71" s="183" t="s">
        <v>341</v>
      </c>
      <c r="E71" s="183" t="s">
        <v>342</v>
      </c>
      <c r="F71" s="183" t="s">
        <v>343</v>
      </c>
      <c r="G71" s="183" t="s">
        <v>344</v>
      </c>
      <c r="H71" s="8">
        <f>таблица1!I70</f>
        <v>257060.8</v>
      </c>
      <c r="I71" s="9">
        <f>таблица1!M70</f>
        <v>257000.91985999999</v>
      </c>
      <c r="J71" s="185"/>
      <c r="K71" s="185"/>
      <c r="L71" s="219"/>
    </row>
    <row r="72" spans="1:12" ht="24" x14ac:dyDescent="0.25">
      <c r="A72" s="5" t="s">
        <v>188</v>
      </c>
      <c r="B72" s="6" t="s">
        <v>85</v>
      </c>
      <c r="C72" s="191"/>
      <c r="D72" s="183" t="s">
        <v>341</v>
      </c>
      <c r="E72" s="183" t="s">
        <v>342</v>
      </c>
      <c r="F72" s="183" t="s">
        <v>343</v>
      </c>
      <c r="G72" s="183" t="s">
        <v>344</v>
      </c>
      <c r="H72" s="8">
        <f>таблица1!I71</f>
        <v>304.8</v>
      </c>
      <c r="I72" s="9">
        <f>таблица1!M71</f>
        <v>303.75</v>
      </c>
      <c r="J72" s="185"/>
      <c r="K72" s="185"/>
      <c r="L72" s="219"/>
    </row>
    <row r="73" spans="1:12" ht="24" x14ac:dyDescent="0.25">
      <c r="A73" s="5" t="s">
        <v>189</v>
      </c>
      <c r="B73" s="6" t="s">
        <v>190</v>
      </c>
      <c r="C73" s="191"/>
      <c r="D73" s="183" t="s">
        <v>341</v>
      </c>
      <c r="E73" s="183" t="s">
        <v>342</v>
      </c>
      <c r="F73" s="183" t="s">
        <v>343</v>
      </c>
      <c r="G73" s="183" t="s">
        <v>344</v>
      </c>
      <c r="H73" s="8">
        <f>таблица1!I72</f>
        <v>77656.399999999994</v>
      </c>
      <c r="I73" s="9">
        <f>таблица1!M72</f>
        <v>75469.232900000003</v>
      </c>
      <c r="J73" s="185"/>
      <c r="K73" s="185"/>
      <c r="L73" s="219"/>
    </row>
    <row r="74" spans="1:12" ht="48" x14ac:dyDescent="0.25">
      <c r="A74" s="5" t="s">
        <v>191</v>
      </c>
      <c r="B74" s="6" t="s">
        <v>192</v>
      </c>
      <c r="C74" s="191"/>
      <c r="D74" s="183" t="s">
        <v>341</v>
      </c>
      <c r="E74" s="183" t="s">
        <v>342</v>
      </c>
      <c r="F74" s="183" t="s">
        <v>343</v>
      </c>
      <c r="G74" s="183" t="s">
        <v>344</v>
      </c>
      <c r="H74" s="8">
        <f>таблица1!I73</f>
        <v>149.19999999999999</v>
      </c>
      <c r="I74" s="9">
        <f>таблица1!M73</f>
        <v>115.32561</v>
      </c>
      <c r="J74" s="185" t="s">
        <v>377</v>
      </c>
      <c r="K74" s="185" t="s">
        <v>378</v>
      </c>
      <c r="L74" s="219"/>
    </row>
    <row r="75" spans="1:12" ht="36" x14ac:dyDescent="0.25">
      <c r="A75" s="5" t="s">
        <v>193</v>
      </c>
      <c r="B75" s="6" t="s">
        <v>86</v>
      </c>
      <c r="C75" s="191"/>
      <c r="D75" s="183"/>
      <c r="E75" s="183"/>
      <c r="F75" s="183"/>
      <c r="G75" s="183"/>
      <c r="H75" s="8">
        <f>таблица1!I74</f>
        <v>0</v>
      </c>
      <c r="I75" s="9">
        <f>таблица1!M74</f>
        <v>0</v>
      </c>
      <c r="J75" s="185"/>
      <c r="K75" s="185"/>
      <c r="L75" s="219"/>
    </row>
    <row r="76" spans="1:12" ht="48" x14ac:dyDescent="0.25">
      <c r="A76" s="5" t="s">
        <v>194</v>
      </c>
      <c r="B76" s="6" t="s">
        <v>87</v>
      </c>
      <c r="C76" s="191"/>
      <c r="D76" s="183"/>
      <c r="E76" s="183"/>
      <c r="F76" s="183"/>
      <c r="G76" s="183"/>
      <c r="H76" s="8">
        <f>таблица1!I75</f>
        <v>0</v>
      </c>
      <c r="I76" s="9">
        <f>таблица1!M75</f>
        <v>0</v>
      </c>
      <c r="J76" s="185"/>
      <c r="K76" s="185"/>
      <c r="L76" s="219"/>
    </row>
    <row r="77" spans="1:12" ht="60" x14ac:dyDescent="0.25">
      <c r="A77" s="5" t="s">
        <v>195</v>
      </c>
      <c r="B77" s="6" t="s">
        <v>88</v>
      </c>
      <c r="C77" s="191"/>
      <c r="D77" s="183"/>
      <c r="E77" s="183"/>
      <c r="F77" s="183"/>
      <c r="G77" s="183"/>
      <c r="H77" s="8">
        <f>таблица1!I76</f>
        <v>0</v>
      </c>
      <c r="I77" s="9">
        <f>таблица1!M76</f>
        <v>0</v>
      </c>
      <c r="J77" s="185"/>
      <c r="K77" s="185"/>
      <c r="L77" s="219"/>
    </row>
    <row r="78" spans="1:12" ht="60" x14ac:dyDescent="0.25">
      <c r="A78" s="5" t="s">
        <v>196</v>
      </c>
      <c r="B78" s="6" t="s">
        <v>89</v>
      </c>
      <c r="C78" s="191"/>
      <c r="D78" s="183"/>
      <c r="E78" s="183"/>
      <c r="F78" s="183"/>
      <c r="G78" s="183"/>
      <c r="H78" s="8">
        <f>таблица1!I77</f>
        <v>0</v>
      </c>
      <c r="I78" s="9">
        <f>таблица1!M77</f>
        <v>0</v>
      </c>
      <c r="J78" s="185"/>
      <c r="K78" s="185"/>
      <c r="L78" s="219"/>
    </row>
    <row r="79" spans="1:12" ht="60" x14ac:dyDescent="0.25">
      <c r="A79" s="5" t="s">
        <v>197</v>
      </c>
      <c r="B79" s="6" t="s">
        <v>90</v>
      </c>
      <c r="C79" s="191"/>
      <c r="D79" s="183"/>
      <c r="E79" s="183"/>
      <c r="F79" s="183"/>
      <c r="G79" s="183"/>
      <c r="H79" s="8">
        <f>таблица1!I78</f>
        <v>0</v>
      </c>
      <c r="I79" s="9">
        <f>таблица1!M78</f>
        <v>0</v>
      </c>
      <c r="J79" s="185"/>
      <c r="K79" s="185"/>
      <c r="L79" s="219"/>
    </row>
    <row r="80" spans="1:12" ht="72" x14ac:dyDescent="0.25">
      <c r="A80" s="5" t="s">
        <v>198</v>
      </c>
      <c r="B80" s="6" t="s">
        <v>91</v>
      </c>
      <c r="C80" s="191"/>
      <c r="D80" s="183"/>
      <c r="E80" s="183"/>
      <c r="F80" s="183"/>
      <c r="G80" s="183"/>
      <c r="H80" s="8">
        <f>таблица1!I79</f>
        <v>0</v>
      </c>
      <c r="I80" s="9">
        <f>таблица1!M79</f>
        <v>0</v>
      </c>
      <c r="J80" s="185"/>
      <c r="K80" s="185"/>
      <c r="L80" s="219"/>
    </row>
    <row r="81" spans="1:12" ht="48" x14ac:dyDescent="0.25">
      <c r="A81" s="5" t="s">
        <v>199</v>
      </c>
      <c r="B81" s="6" t="s">
        <v>92</v>
      </c>
      <c r="C81" s="191"/>
      <c r="D81" s="183"/>
      <c r="E81" s="183"/>
      <c r="F81" s="183"/>
      <c r="G81" s="183"/>
      <c r="H81" s="8">
        <f>таблица1!I80</f>
        <v>0</v>
      </c>
      <c r="I81" s="9">
        <f>таблица1!M80</f>
        <v>0</v>
      </c>
      <c r="J81" s="185"/>
      <c r="K81" s="185"/>
      <c r="L81" s="219"/>
    </row>
    <row r="82" spans="1:12" ht="60" x14ac:dyDescent="0.25">
      <c r="A82" s="5" t="s">
        <v>200</v>
      </c>
      <c r="B82" s="6" t="s">
        <v>201</v>
      </c>
      <c r="C82" s="191"/>
      <c r="D82" s="183" t="s">
        <v>341</v>
      </c>
      <c r="E82" s="183" t="s">
        <v>342</v>
      </c>
      <c r="F82" s="183" t="s">
        <v>343</v>
      </c>
      <c r="G82" s="183" t="s">
        <v>344</v>
      </c>
      <c r="H82" s="8">
        <f>таблица1!I81</f>
        <v>1695</v>
      </c>
      <c r="I82" s="9">
        <f>таблица1!M81</f>
        <v>1573.9790599999999</v>
      </c>
      <c r="J82" s="185">
        <v>82415</v>
      </c>
      <c r="K82" s="227" t="s">
        <v>379</v>
      </c>
      <c r="L82" s="219"/>
    </row>
    <row r="83" spans="1:12" ht="48.75" x14ac:dyDescent="0.25">
      <c r="A83" s="5" t="s">
        <v>202</v>
      </c>
      <c r="B83" s="6" t="s">
        <v>93</v>
      </c>
      <c r="C83" s="191"/>
      <c r="D83" s="183"/>
      <c r="E83" s="183"/>
      <c r="F83" s="183"/>
      <c r="G83" s="183"/>
      <c r="H83" s="8">
        <f>таблица1!I82</f>
        <v>0</v>
      </c>
      <c r="I83" s="9">
        <f>таблица1!M82</f>
        <v>0</v>
      </c>
      <c r="J83" s="192" t="s">
        <v>435</v>
      </c>
      <c r="K83" s="192" t="s">
        <v>436</v>
      </c>
      <c r="L83" s="219"/>
    </row>
    <row r="84" spans="1:12" ht="48" x14ac:dyDescent="0.25">
      <c r="A84" s="5" t="s">
        <v>203</v>
      </c>
      <c r="B84" s="6" t="s">
        <v>94</v>
      </c>
      <c r="C84" s="191"/>
      <c r="D84" s="183"/>
      <c r="E84" s="183"/>
      <c r="F84" s="183"/>
      <c r="G84" s="183"/>
      <c r="H84" s="8">
        <f>таблица1!I83</f>
        <v>0</v>
      </c>
      <c r="I84" s="9">
        <f>таблица1!M83</f>
        <v>0</v>
      </c>
      <c r="J84" s="185"/>
      <c r="K84" s="185"/>
      <c r="L84" s="219"/>
    </row>
    <row r="85" spans="1:12" ht="72" x14ac:dyDescent="0.25">
      <c r="A85" s="5" t="s">
        <v>204</v>
      </c>
      <c r="B85" s="6" t="s">
        <v>95</v>
      </c>
      <c r="C85" s="191"/>
      <c r="D85" s="183"/>
      <c r="E85" s="183"/>
      <c r="F85" s="183"/>
      <c r="G85" s="183"/>
      <c r="H85" s="8">
        <f>таблица1!I84</f>
        <v>0</v>
      </c>
      <c r="I85" s="9">
        <f>таблица1!M84</f>
        <v>0</v>
      </c>
      <c r="J85" s="185"/>
      <c r="K85" s="185"/>
      <c r="L85" s="219"/>
    </row>
    <row r="86" spans="1:12" ht="96" x14ac:dyDescent="0.25">
      <c r="A86" s="5" t="s">
        <v>205</v>
      </c>
      <c r="B86" s="6" t="s">
        <v>206</v>
      </c>
      <c r="C86" s="48" t="s">
        <v>291</v>
      </c>
      <c r="D86" s="183"/>
      <c r="E86" s="183"/>
      <c r="F86" s="183"/>
      <c r="G86" s="183"/>
      <c r="H86" s="8">
        <f>таблица1!I85</f>
        <v>0</v>
      </c>
      <c r="I86" s="9">
        <f>таблица1!M85</f>
        <v>0</v>
      </c>
      <c r="J86" s="185"/>
      <c r="K86" s="185"/>
      <c r="L86" s="219"/>
    </row>
    <row r="87" spans="1:12" x14ac:dyDescent="0.25">
      <c r="A87" s="195" t="s">
        <v>293</v>
      </c>
      <c r="B87" s="196" t="s">
        <v>40</v>
      </c>
      <c r="C87" s="252" t="s">
        <v>438</v>
      </c>
      <c r="D87" s="191"/>
      <c r="E87" s="191"/>
      <c r="F87" s="191"/>
      <c r="G87" s="191"/>
      <c r="H87" s="49">
        <f>H88+H100+H104+H113</f>
        <v>15596.5</v>
      </c>
      <c r="I87" s="49">
        <f>I88+I100+I104+I113</f>
        <v>13817.52268</v>
      </c>
      <c r="J87" s="185"/>
      <c r="K87" s="185"/>
      <c r="L87" s="219"/>
    </row>
    <row r="88" spans="1:12" ht="24" x14ac:dyDescent="0.25">
      <c r="A88" s="19" t="s">
        <v>212</v>
      </c>
      <c r="B88" s="20" t="s">
        <v>128</v>
      </c>
      <c r="C88" s="252"/>
      <c r="D88" s="46"/>
      <c r="E88" s="46"/>
      <c r="F88" s="46"/>
      <c r="G88" s="46"/>
      <c r="H88" s="21">
        <f>таблица1!I88</f>
        <v>12669</v>
      </c>
      <c r="I88" s="9">
        <f>таблица1!M88</f>
        <v>11518.623680000001</v>
      </c>
      <c r="J88" s="185"/>
      <c r="K88" s="185"/>
      <c r="L88" s="219"/>
    </row>
    <row r="89" spans="1:12" ht="48.75" x14ac:dyDescent="0.25">
      <c r="A89" s="19"/>
      <c r="B89" s="197" t="s">
        <v>441</v>
      </c>
      <c r="C89" s="252"/>
      <c r="D89" s="46"/>
      <c r="E89" s="46"/>
      <c r="F89" s="46"/>
      <c r="G89" s="46"/>
      <c r="H89" s="21" t="s">
        <v>296</v>
      </c>
      <c r="I89" s="22" t="s">
        <v>296</v>
      </c>
      <c r="J89" s="198">
        <v>76</v>
      </c>
      <c r="K89" s="198">
        <v>76</v>
      </c>
      <c r="L89" s="219"/>
    </row>
    <row r="90" spans="1:12" ht="120" x14ac:dyDescent="0.25">
      <c r="A90" s="19" t="s">
        <v>213</v>
      </c>
      <c r="B90" s="20" t="s">
        <v>129</v>
      </c>
      <c r="C90" s="252"/>
      <c r="D90" s="183"/>
      <c r="E90" s="183"/>
      <c r="F90" s="183"/>
      <c r="G90" s="183"/>
      <c r="H90" s="21">
        <f>таблица1!I89</f>
        <v>12669</v>
      </c>
      <c r="I90" s="9">
        <f>таблица1!M89</f>
        <v>11518.623680000001</v>
      </c>
      <c r="J90" s="185"/>
      <c r="K90" s="185"/>
      <c r="L90" s="219"/>
    </row>
    <row r="91" spans="1:12" ht="36" x14ac:dyDescent="0.25">
      <c r="A91" s="19" t="s">
        <v>214</v>
      </c>
      <c r="B91" s="20" t="s">
        <v>130</v>
      </c>
      <c r="C91" s="252"/>
      <c r="D91" s="46" t="s">
        <v>346</v>
      </c>
      <c r="E91" s="46" t="s">
        <v>345</v>
      </c>
      <c r="F91" s="46" t="s">
        <v>347</v>
      </c>
      <c r="G91" s="46" t="s">
        <v>345</v>
      </c>
      <c r="H91" s="21">
        <f>таблица1!I90</f>
        <v>3470.3</v>
      </c>
      <c r="I91" s="9">
        <f>таблица1!M90</f>
        <v>3383.7985600000002</v>
      </c>
      <c r="J91" s="185"/>
      <c r="K91" s="227"/>
      <c r="L91" s="219"/>
    </row>
    <row r="92" spans="1:12" ht="84" x14ac:dyDescent="0.25">
      <c r="A92" s="19" t="s">
        <v>215</v>
      </c>
      <c r="B92" s="20" t="s">
        <v>131</v>
      </c>
      <c r="C92" s="252"/>
      <c r="D92" s="46" t="s">
        <v>346</v>
      </c>
      <c r="E92" s="46" t="s">
        <v>342</v>
      </c>
      <c r="F92" s="46" t="s">
        <v>347</v>
      </c>
      <c r="G92" s="46" t="s">
        <v>342</v>
      </c>
      <c r="H92" s="21">
        <f>таблица1!I91</f>
        <v>4368.8</v>
      </c>
      <c r="I92" s="9">
        <f>таблица1!M91</f>
        <v>3304.9251199999999</v>
      </c>
      <c r="J92" s="182" t="s">
        <v>354</v>
      </c>
      <c r="K92" s="227" t="s">
        <v>355</v>
      </c>
      <c r="L92" s="219"/>
    </row>
    <row r="93" spans="1:12" ht="72" x14ac:dyDescent="0.25">
      <c r="A93" s="19" t="s">
        <v>216</v>
      </c>
      <c r="B93" s="20" t="s">
        <v>132</v>
      </c>
      <c r="C93" s="252"/>
      <c r="D93" s="46" t="s">
        <v>346</v>
      </c>
      <c r="E93" s="46" t="s">
        <v>342</v>
      </c>
      <c r="F93" s="46" t="s">
        <v>347</v>
      </c>
      <c r="G93" s="46" t="s">
        <v>342</v>
      </c>
      <c r="H93" s="21">
        <f>таблица1!I92</f>
        <v>953.3</v>
      </c>
      <c r="I93" s="9">
        <f>таблица1!M92</f>
        <v>953.3</v>
      </c>
      <c r="J93" s="182" t="s">
        <v>356</v>
      </c>
      <c r="K93" s="227"/>
      <c r="L93" s="219"/>
    </row>
    <row r="94" spans="1:12" ht="48" x14ac:dyDescent="0.25">
      <c r="A94" s="19" t="s">
        <v>217</v>
      </c>
      <c r="B94" s="20" t="s">
        <v>133</v>
      </c>
      <c r="C94" s="252"/>
      <c r="D94" s="46" t="s">
        <v>346</v>
      </c>
      <c r="E94" s="46" t="s">
        <v>342</v>
      </c>
      <c r="F94" s="46" t="s">
        <v>347</v>
      </c>
      <c r="G94" s="46" t="s">
        <v>342</v>
      </c>
      <c r="H94" s="21">
        <f>таблица1!I93</f>
        <v>3674.3</v>
      </c>
      <c r="I94" s="9">
        <f>таблица1!M93</f>
        <v>3674.3</v>
      </c>
      <c r="J94" s="55" t="s">
        <v>357</v>
      </c>
      <c r="K94" s="227"/>
      <c r="L94" s="219"/>
    </row>
    <row r="95" spans="1:12" ht="132" x14ac:dyDescent="0.25">
      <c r="A95" s="19" t="s">
        <v>218</v>
      </c>
      <c r="B95" s="20" t="s">
        <v>208</v>
      </c>
      <c r="C95" s="252"/>
      <c r="D95" s="46" t="s">
        <v>346</v>
      </c>
      <c r="E95" s="46" t="s">
        <v>342</v>
      </c>
      <c r="F95" s="46" t="s">
        <v>347</v>
      </c>
      <c r="G95" s="46" t="s">
        <v>342</v>
      </c>
      <c r="H95" s="21">
        <f>таблица1!I94</f>
        <v>202.3</v>
      </c>
      <c r="I95" s="9">
        <f>таблица1!M94</f>
        <v>202.3</v>
      </c>
      <c r="J95" s="55" t="s">
        <v>358</v>
      </c>
      <c r="K95" s="227"/>
      <c r="L95" s="219"/>
    </row>
    <row r="96" spans="1:12" ht="36" x14ac:dyDescent="0.25">
      <c r="A96" s="19" t="s">
        <v>219</v>
      </c>
      <c r="B96" s="20" t="s">
        <v>134</v>
      </c>
      <c r="C96" s="252"/>
      <c r="D96" s="183"/>
      <c r="E96" s="183"/>
      <c r="F96" s="183"/>
      <c r="G96" s="183"/>
      <c r="H96" s="21" t="str">
        <f>таблица1!I95</f>
        <v>-</v>
      </c>
      <c r="I96" s="9">
        <f>таблица1!M95</f>
        <v>0</v>
      </c>
      <c r="J96" s="182"/>
      <c r="K96" s="185"/>
      <c r="L96" s="219"/>
    </row>
    <row r="97" spans="1:12" ht="36" x14ac:dyDescent="0.25">
      <c r="A97" s="19" t="s">
        <v>220</v>
      </c>
      <c r="B97" s="20" t="s">
        <v>135</v>
      </c>
      <c r="C97" s="252"/>
      <c r="D97" s="183"/>
      <c r="E97" s="183"/>
      <c r="F97" s="183"/>
      <c r="G97" s="183"/>
      <c r="H97" s="21" t="str">
        <f>таблица1!I96</f>
        <v>-</v>
      </c>
      <c r="I97" s="9">
        <f>таблица1!M96</f>
        <v>0</v>
      </c>
      <c r="J97" s="182"/>
      <c r="K97" s="185"/>
      <c r="L97" s="219"/>
    </row>
    <row r="98" spans="1:12" ht="36" x14ac:dyDescent="0.25">
      <c r="A98" s="19" t="s">
        <v>221</v>
      </c>
      <c r="B98" s="20" t="s">
        <v>136</v>
      </c>
      <c r="C98" s="252"/>
      <c r="D98" s="183"/>
      <c r="E98" s="183"/>
      <c r="F98" s="183"/>
      <c r="G98" s="183"/>
      <c r="H98" s="21" t="str">
        <f>таблица1!I97</f>
        <v>-</v>
      </c>
      <c r="I98" s="9">
        <f>таблица1!M97</f>
        <v>0</v>
      </c>
      <c r="J98" s="182"/>
      <c r="K98" s="185"/>
      <c r="L98" s="219"/>
    </row>
    <row r="99" spans="1:12" ht="48" x14ac:dyDescent="0.25">
      <c r="A99" s="19" t="s">
        <v>222</v>
      </c>
      <c r="B99" s="20" t="s">
        <v>137</v>
      </c>
      <c r="C99" s="252"/>
      <c r="D99" s="183"/>
      <c r="E99" s="183"/>
      <c r="F99" s="183"/>
      <c r="G99" s="183"/>
      <c r="H99" s="21" t="str">
        <f>таблица1!I98</f>
        <v>-</v>
      </c>
      <c r="I99" s="9">
        <f>таблица1!M98</f>
        <v>0</v>
      </c>
      <c r="J99" s="185"/>
      <c r="K99" s="185"/>
      <c r="L99" s="219"/>
    </row>
    <row r="100" spans="1:12" ht="48" x14ac:dyDescent="0.25">
      <c r="A100" s="19" t="s">
        <v>223</v>
      </c>
      <c r="B100" s="20" t="s">
        <v>138</v>
      </c>
      <c r="C100" s="252"/>
      <c r="D100" s="46" t="s">
        <v>341</v>
      </c>
      <c r="E100" s="46" t="s">
        <v>346</v>
      </c>
      <c r="F100" s="46" t="s">
        <v>347</v>
      </c>
      <c r="G100" s="46" t="s">
        <v>342</v>
      </c>
      <c r="H100" s="21">
        <f>таблица1!I99</f>
        <v>1200</v>
      </c>
      <c r="I100" s="9">
        <f>таблица1!M99</f>
        <v>1108.289</v>
      </c>
      <c r="J100" s="185"/>
      <c r="K100" s="185"/>
      <c r="L100" s="219"/>
    </row>
    <row r="101" spans="1:12" ht="36" x14ac:dyDescent="0.25">
      <c r="A101" s="19" t="s">
        <v>224</v>
      </c>
      <c r="B101" s="20" t="s">
        <v>139</v>
      </c>
      <c r="C101" s="252"/>
      <c r="D101" s="46" t="s">
        <v>341</v>
      </c>
      <c r="E101" s="46" t="s">
        <v>346</v>
      </c>
      <c r="F101" s="46" t="s">
        <v>347</v>
      </c>
      <c r="G101" s="46" t="s">
        <v>342</v>
      </c>
      <c r="H101" s="21">
        <f>таблица1!I100</f>
        <v>1200</v>
      </c>
      <c r="I101" s="9">
        <f>таблица1!M100</f>
        <v>1108.289</v>
      </c>
      <c r="J101" s="185"/>
      <c r="K101" s="185"/>
      <c r="L101" s="219"/>
    </row>
    <row r="102" spans="1:12" ht="192" x14ac:dyDescent="0.25">
      <c r="A102" s="19" t="s">
        <v>225</v>
      </c>
      <c r="B102" s="20" t="s">
        <v>131</v>
      </c>
      <c r="C102" s="252"/>
      <c r="D102" s="46" t="s">
        <v>341</v>
      </c>
      <c r="E102" s="46" t="s">
        <v>346</v>
      </c>
      <c r="F102" s="46" t="s">
        <v>347</v>
      </c>
      <c r="G102" s="46" t="s">
        <v>342</v>
      </c>
      <c r="H102" s="21">
        <f>таблица1!I101</f>
        <v>1200</v>
      </c>
      <c r="I102" s="9">
        <f>таблица1!M101</f>
        <v>1108.289</v>
      </c>
      <c r="J102" s="55" t="s">
        <v>359</v>
      </c>
      <c r="K102" s="227"/>
      <c r="L102" s="219"/>
    </row>
    <row r="103" spans="1:12" ht="48" x14ac:dyDescent="0.25">
      <c r="A103" s="19" t="s">
        <v>226</v>
      </c>
      <c r="B103" s="20" t="s">
        <v>140</v>
      </c>
      <c r="C103" s="252"/>
      <c r="D103" s="183"/>
      <c r="E103" s="183"/>
      <c r="F103" s="183"/>
      <c r="G103" s="183"/>
      <c r="H103" s="21">
        <f>таблица1!I102</f>
        <v>0</v>
      </c>
      <c r="I103" s="9">
        <f>таблица1!M102</f>
        <v>0</v>
      </c>
      <c r="J103" s="185"/>
      <c r="K103" s="185"/>
      <c r="L103" s="219"/>
    </row>
    <row r="104" spans="1:12" ht="24" x14ac:dyDescent="0.25">
      <c r="A104" s="19" t="s">
        <v>227</v>
      </c>
      <c r="B104" s="20" t="s">
        <v>141</v>
      </c>
      <c r="C104" s="252"/>
      <c r="D104" s="183"/>
      <c r="E104" s="183"/>
      <c r="F104" s="183"/>
      <c r="G104" s="183"/>
      <c r="H104" s="21">
        <f>таблица1!I103</f>
        <v>227.5</v>
      </c>
      <c r="I104" s="9">
        <f>таблица1!M103</f>
        <v>211.8</v>
      </c>
      <c r="J104" s="185"/>
      <c r="K104" s="185"/>
      <c r="L104" s="219"/>
    </row>
    <row r="105" spans="1:12" ht="96" x14ac:dyDescent="0.25">
      <c r="A105" s="19" t="s">
        <v>228</v>
      </c>
      <c r="B105" s="20" t="s">
        <v>142</v>
      </c>
      <c r="C105" s="252"/>
      <c r="D105" s="46" t="s">
        <v>341</v>
      </c>
      <c r="E105" s="46" t="s">
        <v>347</v>
      </c>
      <c r="F105" s="46" t="s">
        <v>347</v>
      </c>
      <c r="G105" s="46" t="s">
        <v>342</v>
      </c>
      <c r="H105" s="21">
        <f>таблица1!I104</f>
        <v>25</v>
      </c>
      <c r="I105" s="9">
        <f>таблица1!M104</f>
        <v>25</v>
      </c>
      <c r="J105" s="23" t="s">
        <v>360</v>
      </c>
      <c r="K105" s="227"/>
      <c r="L105" s="219"/>
    </row>
    <row r="106" spans="1:12" ht="84" x14ac:dyDescent="0.25">
      <c r="A106" s="19" t="s">
        <v>229</v>
      </c>
      <c r="B106" s="20" t="s">
        <v>143</v>
      </c>
      <c r="C106" s="252"/>
      <c r="D106" s="183"/>
      <c r="E106" s="183"/>
      <c r="F106" s="183"/>
      <c r="G106" s="183"/>
      <c r="H106" s="21">
        <f>таблица1!I105</f>
        <v>202.5</v>
      </c>
      <c r="I106" s="9">
        <f>таблица1!M105</f>
        <v>186.8</v>
      </c>
      <c r="J106" s="185"/>
      <c r="K106" s="185"/>
      <c r="L106" s="219"/>
    </row>
    <row r="107" spans="1:12" ht="108" x14ac:dyDescent="0.25">
      <c r="A107" s="19" t="s">
        <v>230</v>
      </c>
      <c r="B107" s="20" t="s">
        <v>144</v>
      </c>
      <c r="C107" s="252"/>
      <c r="D107" s="46" t="s">
        <v>341</v>
      </c>
      <c r="E107" s="46" t="s">
        <v>348</v>
      </c>
      <c r="F107" s="46" t="s">
        <v>346</v>
      </c>
      <c r="G107" s="46" t="s">
        <v>346</v>
      </c>
      <c r="H107" s="21">
        <f>таблица1!I106</f>
        <v>50</v>
      </c>
      <c r="I107" s="9">
        <f>таблица1!M106</f>
        <v>42</v>
      </c>
      <c r="J107" s="55" t="s">
        <v>361</v>
      </c>
      <c r="K107" s="227"/>
      <c r="L107" s="219"/>
    </row>
    <row r="108" spans="1:12" ht="120" x14ac:dyDescent="0.25">
      <c r="A108" s="19" t="s">
        <v>231</v>
      </c>
      <c r="B108" s="20" t="s">
        <v>145</v>
      </c>
      <c r="C108" s="252"/>
      <c r="D108" s="46" t="s">
        <v>341</v>
      </c>
      <c r="E108" s="46" t="s">
        <v>342</v>
      </c>
      <c r="F108" s="46" t="s">
        <v>341</v>
      </c>
      <c r="G108" s="46" t="s">
        <v>342</v>
      </c>
      <c r="H108" s="21">
        <f>таблица1!I107</f>
        <v>40</v>
      </c>
      <c r="I108" s="9">
        <f>таблица1!M107</f>
        <v>40</v>
      </c>
      <c r="J108" s="55" t="s">
        <v>362</v>
      </c>
      <c r="K108" s="227"/>
      <c r="L108" s="219"/>
    </row>
    <row r="109" spans="1:12" ht="72" x14ac:dyDescent="0.25">
      <c r="A109" s="19"/>
      <c r="B109" s="20" t="s">
        <v>297</v>
      </c>
      <c r="C109" s="252"/>
      <c r="D109" s="46"/>
      <c r="E109" s="46"/>
      <c r="F109" s="46"/>
      <c r="G109" s="46"/>
      <c r="H109" s="199" t="s">
        <v>296</v>
      </c>
      <c r="I109" s="200" t="s">
        <v>296</v>
      </c>
      <c r="J109" s="201">
        <v>33.5</v>
      </c>
      <c r="K109" s="201">
        <v>33.5</v>
      </c>
      <c r="L109" s="219"/>
    </row>
    <row r="110" spans="1:12" ht="120" x14ac:dyDescent="0.25">
      <c r="A110" s="19" t="s">
        <v>232</v>
      </c>
      <c r="B110" s="20" t="s">
        <v>146</v>
      </c>
      <c r="C110" s="252"/>
      <c r="D110" s="46" t="s">
        <v>341</v>
      </c>
      <c r="E110" s="46" t="s">
        <v>347</v>
      </c>
      <c r="F110" s="46" t="s">
        <v>347</v>
      </c>
      <c r="G110" s="46" t="s">
        <v>347</v>
      </c>
      <c r="H110" s="21">
        <f>таблица1!I108</f>
        <v>60</v>
      </c>
      <c r="I110" s="9">
        <f>таблица1!M108</f>
        <v>60</v>
      </c>
      <c r="J110" s="55" t="s">
        <v>363</v>
      </c>
      <c r="K110" s="227"/>
      <c r="L110" s="219"/>
    </row>
    <row r="111" spans="1:12" ht="108" x14ac:dyDescent="0.25">
      <c r="A111" s="19" t="s">
        <v>233</v>
      </c>
      <c r="B111" s="20" t="s">
        <v>147</v>
      </c>
      <c r="C111" s="252"/>
      <c r="D111" s="46" t="s">
        <v>341</v>
      </c>
      <c r="E111" s="46" t="s">
        <v>342</v>
      </c>
      <c r="F111" s="46" t="s">
        <v>347</v>
      </c>
      <c r="G111" s="46" t="s">
        <v>342</v>
      </c>
      <c r="H111" s="21">
        <f>таблица1!I109</f>
        <v>52.5</v>
      </c>
      <c r="I111" s="9">
        <f>таблица1!M109</f>
        <v>44.8</v>
      </c>
      <c r="J111" s="55" t="s">
        <v>417</v>
      </c>
      <c r="K111" s="227"/>
      <c r="L111" s="219"/>
    </row>
    <row r="112" spans="1:12" ht="60" x14ac:dyDescent="0.25">
      <c r="A112" s="19"/>
      <c r="B112" s="20" t="s">
        <v>298</v>
      </c>
      <c r="C112" s="252"/>
      <c r="D112" s="46"/>
      <c r="E112" s="46"/>
      <c r="F112" s="46"/>
      <c r="G112" s="46"/>
      <c r="H112" s="199" t="s">
        <v>296</v>
      </c>
      <c r="I112" s="200" t="s">
        <v>296</v>
      </c>
      <c r="J112" s="201">
        <v>4.5</v>
      </c>
      <c r="K112" s="226">
        <v>4.5</v>
      </c>
      <c r="L112" s="219"/>
    </row>
    <row r="113" spans="1:12" x14ac:dyDescent="0.25">
      <c r="A113" s="19" t="s">
        <v>234</v>
      </c>
      <c r="B113" s="20" t="s">
        <v>17</v>
      </c>
      <c r="C113" s="252"/>
      <c r="D113" s="183"/>
      <c r="E113" s="183"/>
      <c r="F113" s="183"/>
      <c r="G113" s="183"/>
      <c r="H113" s="21">
        <f>таблица1!I110</f>
        <v>1500</v>
      </c>
      <c r="I113" s="9">
        <f>таблица1!M110</f>
        <v>978.81</v>
      </c>
      <c r="J113" s="185"/>
      <c r="K113" s="185"/>
      <c r="L113" s="219"/>
    </row>
    <row r="114" spans="1:12" ht="36" x14ac:dyDescent="0.25">
      <c r="A114" s="19" t="s">
        <v>235</v>
      </c>
      <c r="B114" s="20" t="s">
        <v>148</v>
      </c>
      <c r="C114" s="252"/>
      <c r="D114" s="46" t="s">
        <v>341</v>
      </c>
      <c r="E114" s="46" t="s">
        <v>349</v>
      </c>
      <c r="F114" s="46" t="s">
        <v>342</v>
      </c>
      <c r="G114" s="46" t="s">
        <v>342</v>
      </c>
      <c r="H114" s="21">
        <f>таблица1!I111</f>
        <v>1500</v>
      </c>
      <c r="I114" s="9">
        <f>таблица1!M111</f>
        <v>978.81</v>
      </c>
      <c r="J114" s="23" t="s">
        <v>364</v>
      </c>
      <c r="K114" s="185"/>
      <c r="L114" s="219"/>
    </row>
    <row r="115" spans="1:12" ht="36" customHeight="1" x14ac:dyDescent="0.25">
      <c r="A115" s="65" t="s">
        <v>41</v>
      </c>
      <c r="B115" s="18" t="s">
        <v>18</v>
      </c>
      <c r="C115" s="252" t="s">
        <v>305</v>
      </c>
      <c r="D115" s="46"/>
      <c r="E115" s="46"/>
      <c r="F115" s="46"/>
      <c r="G115" s="46"/>
      <c r="H115" s="202">
        <f>H116+H128+H135+H136+H137</f>
        <v>42042.775000000001</v>
      </c>
      <c r="I115" s="202">
        <f>I116+I128+I135+I136+I137</f>
        <v>41439.418610000001</v>
      </c>
      <c r="J115" s="185"/>
      <c r="K115" s="224"/>
      <c r="L115" s="219"/>
    </row>
    <row r="116" spans="1:12" ht="132" x14ac:dyDescent="0.25">
      <c r="A116" s="14" t="s">
        <v>236</v>
      </c>
      <c r="B116" s="23" t="s">
        <v>19</v>
      </c>
      <c r="C116" s="252"/>
      <c r="D116" s="46" t="s">
        <v>341</v>
      </c>
      <c r="E116" s="46" t="s">
        <v>342</v>
      </c>
      <c r="F116" s="46" t="s">
        <v>341</v>
      </c>
      <c r="G116" s="46" t="s">
        <v>342</v>
      </c>
      <c r="H116" s="203">
        <f>таблица1!I114</f>
        <v>32446.347000000002</v>
      </c>
      <c r="I116" s="9">
        <f>таблица1!M114</f>
        <v>31945.101999999999</v>
      </c>
      <c r="J116" s="55" t="s">
        <v>442</v>
      </c>
      <c r="K116" s="223" t="s">
        <v>460</v>
      </c>
      <c r="L116" s="219"/>
    </row>
    <row r="117" spans="1:12" ht="36" x14ac:dyDescent="0.25">
      <c r="A117" s="14"/>
      <c r="B117" s="23" t="s">
        <v>401</v>
      </c>
      <c r="C117" s="252"/>
      <c r="D117" s="46"/>
      <c r="E117" s="46"/>
      <c r="F117" s="46"/>
      <c r="G117" s="46"/>
      <c r="H117" s="199" t="s">
        <v>296</v>
      </c>
      <c r="I117" s="200" t="s">
        <v>296</v>
      </c>
      <c r="J117" s="185">
        <v>0.61</v>
      </c>
      <c r="K117" s="224">
        <v>0.46</v>
      </c>
      <c r="L117" s="219"/>
    </row>
    <row r="118" spans="1:12" ht="168" x14ac:dyDescent="0.25">
      <c r="A118" s="14" t="s">
        <v>253</v>
      </c>
      <c r="B118" s="23" t="s">
        <v>237</v>
      </c>
      <c r="C118" s="252"/>
      <c r="D118" s="46" t="s">
        <v>341</v>
      </c>
      <c r="E118" s="46" t="s">
        <v>342</v>
      </c>
      <c r="F118" s="46" t="s">
        <v>341</v>
      </c>
      <c r="G118" s="46" t="s">
        <v>342</v>
      </c>
      <c r="H118" s="203">
        <f>таблица1!I115</f>
        <v>1939.335</v>
      </c>
      <c r="I118" s="9">
        <f>таблица1!M115</f>
        <v>1881.65</v>
      </c>
      <c r="J118" s="55" t="s">
        <v>402</v>
      </c>
      <c r="K118" s="223" t="s">
        <v>461</v>
      </c>
      <c r="L118" s="219"/>
    </row>
    <row r="119" spans="1:12" ht="276" x14ac:dyDescent="0.25">
      <c r="A119" s="14" t="s">
        <v>254</v>
      </c>
      <c r="B119" s="23" t="s">
        <v>238</v>
      </c>
      <c r="C119" s="204" t="s">
        <v>413</v>
      </c>
      <c r="D119" s="46" t="s">
        <v>341</v>
      </c>
      <c r="E119" s="46" t="s">
        <v>342</v>
      </c>
      <c r="F119" s="46" t="s">
        <v>341</v>
      </c>
      <c r="G119" s="46" t="s">
        <v>342</v>
      </c>
      <c r="H119" s="203">
        <f>таблица1!I116</f>
        <v>853.03800000000001</v>
      </c>
      <c r="I119" s="9">
        <f>таблица1!M116</f>
        <v>841</v>
      </c>
      <c r="J119" s="55" t="s">
        <v>403</v>
      </c>
      <c r="K119" s="223" t="s">
        <v>462</v>
      </c>
      <c r="L119" s="219"/>
    </row>
    <row r="120" spans="1:12" ht="192" x14ac:dyDescent="0.25">
      <c r="A120" s="14" t="s">
        <v>255</v>
      </c>
      <c r="B120" s="23" t="s">
        <v>239</v>
      </c>
      <c r="C120" s="252" t="s">
        <v>414</v>
      </c>
      <c r="D120" s="46" t="s">
        <v>341</v>
      </c>
      <c r="E120" s="46" t="s">
        <v>342</v>
      </c>
      <c r="F120" s="46" t="s">
        <v>341</v>
      </c>
      <c r="G120" s="46" t="s">
        <v>342</v>
      </c>
      <c r="H120" s="203">
        <f>таблица1!I117</f>
        <v>404.12900000000002</v>
      </c>
      <c r="I120" s="9">
        <f>таблица1!M117</f>
        <v>402.3</v>
      </c>
      <c r="J120" s="55" t="s">
        <v>404</v>
      </c>
      <c r="K120" s="223" t="s">
        <v>463</v>
      </c>
      <c r="L120" s="219"/>
    </row>
    <row r="121" spans="1:12" ht="204" x14ac:dyDescent="0.25">
      <c r="A121" s="14" t="s">
        <v>256</v>
      </c>
      <c r="B121" s="23" t="s">
        <v>240</v>
      </c>
      <c r="C121" s="252"/>
      <c r="D121" s="46" t="s">
        <v>341</v>
      </c>
      <c r="E121" s="46" t="s">
        <v>342</v>
      </c>
      <c r="F121" s="46" t="s">
        <v>341</v>
      </c>
      <c r="G121" s="46" t="s">
        <v>342</v>
      </c>
      <c r="H121" s="203">
        <f>таблица1!I118</f>
        <v>12912.6155</v>
      </c>
      <c r="I121" s="9">
        <f>таблица1!M118</f>
        <v>12785.796</v>
      </c>
      <c r="J121" s="55" t="s">
        <v>443</v>
      </c>
      <c r="K121" s="223" t="s">
        <v>464</v>
      </c>
      <c r="L121" s="219"/>
    </row>
    <row r="122" spans="1:12" ht="204" x14ac:dyDescent="0.25">
      <c r="A122" s="14" t="s">
        <v>257</v>
      </c>
      <c r="B122" s="23" t="s">
        <v>241</v>
      </c>
      <c r="C122" s="252"/>
      <c r="D122" s="46" t="s">
        <v>341</v>
      </c>
      <c r="E122" s="46" t="s">
        <v>342</v>
      </c>
      <c r="F122" s="46" t="s">
        <v>341</v>
      </c>
      <c r="G122" s="46" t="s">
        <v>342</v>
      </c>
      <c r="H122" s="203">
        <f>таблица1!I119</f>
        <v>933.71600000000001</v>
      </c>
      <c r="I122" s="9">
        <f>таблица1!M119</f>
        <v>818.6</v>
      </c>
      <c r="J122" s="55" t="s">
        <v>444</v>
      </c>
      <c r="K122" s="223" t="s">
        <v>465</v>
      </c>
      <c r="L122" s="219"/>
    </row>
    <row r="123" spans="1:12" ht="120" x14ac:dyDescent="0.25">
      <c r="A123" s="14" t="s">
        <v>258</v>
      </c>
      <c r="B123" s="23" t="s">
        <v>242</v>
      </c>
      <c r="C123" s="204" t="s">
        <v>413</v>
      </c>
      <c r="D123" s="46" t="s">
        <v>341</v>
      </c>
      <c r="E123" s="46" t="s">
        <v>342</v>
      </c>
      <c r="F123" s="46" t="s">
        <v>341</v>
      </c>
      <c r="G123" s="46" t="s">
        <v>342</v>
      </c>
      <c r="H123" s="203">
        <f>таблица1!I120</f>
        <v>1751.037</v>
      </c>
      <c r="I123" s="9">
        <f>таблица1!M120</f>
        <v>1622.1</v>
      </c>
      <c r="J123" s="55" t="s">
        <v>445</v>
      </c>
      <c r="K123" s="223" t="s">
        <v>466</v>
      </c>
      <c r="L123" s="219"/>
    </row>
    <row r="124" spans="1:12" ht="216" x14ac:dyDescent="0.25">
      <c r="A124" s="14" t="s">
        <v>259</v>
      </c>
      <c r="B124" s="23" t="s">
        <v>276</v>
      </c>
      <c r="C124" s="204" t="s">
        <v>410</v>
      </c>
      <c r="D124" s="46" t="s">
        <v>341</v>
      </c>
      <c r="E124" s="46" t="s">
        <v>342</v>
      </c>
      <c r="F124" s="46" t="s">
        <v>341</v>
      </c>
      <c r="G124" s="46" t="s">
        <v>342</v>
      </c>
      <c r="H124" s="203">
        <f>таблица1!I121</f>
        <v>4524.8164999999999</v>
      </c>
      <c r="I124" s="9">
        <f>таблица1!M121</f>
        <v>4505.6000000000004</v>
      </c>
      <c r="J124" s="55" t="s">
        <v>446</v>
      </c>
      <c r="K124" s="223" t="s">
        <v>467</v>
      </c>
      <c r="L124" s="219"/>
    </row>
    <row r="125" spans="1:12" ht="156" x14ac:dyDescent="0.25">
      <c r="A125" s="14" t="s">
        <v>260</v>
      </c>
      <c r="B125" s="23" t="s">
        <v>243</v>
      </c>
      <c r="C125" s="204"/>
      <c r="D125" s="183"/>
      <c r="E125" s="183"/>
      <c r="F125" s="183"/>
      <c r="G125" s="183"/>
      <c r="H125" s="203">
        <f>таблица1!I122</f>
        <v>328.18200000000002</v>
      </c>
      <c r="I125" s="9">
        <f>таблица1!M122</f>
        <v>324.8</v>
      </c>
      <c r="J125" s="55" t="s">
        <v>447</v>
      </c>
      <c r="K125" s="223" t="s">
        <v>468</v>
      </c>
      <c r="L125" s="219"/>
    </row>
    <row r="126" spans="1:12" ht="315.75" customHeight="1" x14ac:dyDescent="0.25">
      <c r="A126" s="14" t="s">
        <v>261</v>
      </c>
      <c r="B126" s="23" t="s">
        <v>277</v>
      </c>
      <c r="C126" s="204" t="s">
        <v>412</v>
      </c>
      <c r="D126" s="183"/>
      <c r="E126" s="183"/>
      <c r="F126" s="183"/>
      <c r="G126" s="183"/>
      <c r="H126" s="203">
        <f>таблица1!I123</f>
        <v>6296.9780000000001</v>
      </c>
      <c r="I126" s="9">
        <f>таблица1!M123</f>
        <v>6265.4</v>
      </c>
      <c r="J126" s="55" t="s">
        <v>448</v>
      </c>
      <c r="K126" s="223" t="s">
        <v>469</v>
      </c>
      <c r="L126" s="219"/>
    </row>
    <row r="127" spans="1:12" ht="264" x14ac:dyDescent="0.25">
      <c r="A127" s="19" t="s">
        <v>262</v>
      </c>
      <c r="B127" s="23" t="s">
        <v>244</v>
      </c>
      <c r="C127" s="204" t="s">
        <v>411</v>
      </c>
      <c r="D127" s="183"/>
      <c r="E127" s="183"/>
      <c r="F127" s="183"/>
      <c r="G127" s="183"/>
      <c r="H127" s="203">
        <f>таблица1!I124</f>
        <v>2502.5</v>
      </c>
      <c r="I127" s="9">
        <f>таблица1!M124</f>
        <v>2497.8560000000002</v>
      </c>
      <c r="J127" s="55" t="s">
        <v>405</v>
      </c>
      <c r="K127" s="223" t="s">
        <v>470</v>
      </c>
      <c r="L127" s="219"/>
    </row>
    <row r="128" spans="1:12" ht="228" x14ac:dyDescent="0.25">
      <c r="A128" s="19" t="s">
        <v>263</v>
      </c>
      <c r="B128" s="23" t="s">
        <v>245</v>
      </c>
      <c r="C128" s="204" t="s">
        <v>410</v>
      </c>
      <c r="D128" s="46" t="s">
        <v>341</v>
      </c>
      <c r="E128" s="46" t="s">
        <v>342</v>
      </c>
      <c r="F128" s="46" t="s">
        <v>341</v>
      </c>
      <c r="G128" s="46" t="s">
        <v>342</v>
      </c>
      <c r="H128" s="203">
        <f>таблица1!I125</f>
        <v>6003.0529999999999</v>
      </c>
      <c r="I128" s="9">
        <f>таблица1!M125</f>
        <v>5930.7479999999996</v>
      </c>
      <c r="J128" s="55" t="s">
        <v>449</v>
      </c>
      <c r="K128" s="223" t="s">
        <v>471</v>
      </c>
      <c r="L128" s="219"/>
    </row>
    <row r="129" spans="1:12" ht="228" x14ac:dyDescent="0.25">
      <c r="A129" s="19" t="s">
        <v>264</v>
      </c>
      <c r="B129" s="23" t="s">
        <v>278</v>
      </c>
      <c r="C129" s="204"/>
      <c r="D129" s="183"/>
      <c r="E129" s="183"/>
      <c r="F129" s="183"/>
      <c r="G129" s="183"/>
      <c r="H129" s="203">
        <f>таблица1!I126</f>
        <v>5808.0529999999999</v>
      </c>
      <c r="I129" s="9">
        <f>таблица1!M126</f>
        <v>5735.7479999999996</v>
      </c>
      <c r="J129" s="55"/>
      <c r="K129" s="223" t="s">
        <v>471</v>
      </c>
      <c r="L129" s="219"/>
    </row>
    <row r="130" spans="1:12" ht="228" x14ac:dyDescent="0.25">
      <c r="A130" s="19" t="s">
        <v>265</v>
      </c>
      <c r="B130" s="23" t="s">
        <v>279</v>
      </c>
      <c r="C130" s="204"/>
      <c r="D130" s="183"/>
      <c r="E130" s="183"/>
      <c r="F130" s="183"/>
      <c r="G130" s="183"/>
      <c r="H130" s="203">
        <f>таблица1!I127</f>
        <v>855.59</v>
      </c>
      <c r="I130" s="9">
        <f>таблица1!M127</f>
        <v>785.45100000000002</v>
      </c>
      <c r="J130" s="55"/>
      <c r="K130" s="223" t="s">
        <v>471</v>
      </c>
      <c r="L130" s="219"/>
    </row>
    <row r="131" spans="1:12" ht="228" x14ac:dyDescent="0.25">
      <c r="A131" s="19" t="s">
        <v>266</v>
      </c>
      <c r="B131" s="23" t="s">
        <v>280</v>
      </c>
      <c r="C131" s="204"/>
      <c r="D131" s="183"/>
      <c r="E131" s="183"/>
      <c r="F131" s="183"/>
      <c r="G131" s="183"/>
      <c r="H131" s="203">
        <f>таблица1!I128</f>
        <v>4952.4629999999997</v>
      </c>
      <c r="I131" s="9">
        <f>таблица1!M128</f>
        <v>4950.2969999999996</v>
      </c>
      <c r="J131" s="55"/>
      <c r="K131" s="223" t="s">
        <v>471</v>
      </c>
      <c r="L131" s="219"/>
    </row>
    <row r="132" spans="1:12" ht="24" x14ac:dyDescent="0.25">
      <c r="A132" s="19" t="s">
        <v>267</v>
      </c>
      <c r="B132" s="184" t="s">
        <v>246</v>
      </c>
      <c r="C132" s="204"/>
      <c r="D132" s="183"/>
      <c r="E132" s="183"/>
      <c r="F132" s="183"/>
      <c r="G132" s="183"/>
      <c r="H132" s="203">
        <f>таблица1!I129</f>
        <v>195</v>
      </c>
      <c r="I132" s="9">
        <f>таблица1!M129</f>
        <v>195</v>
      </c>
      <c r="J132" s="185"/>
      <c r="K132" s="224"/>
      <c r="L132" s="219"/>
    </row>
    <row r="133" spans="1:12" ht="36" x14ac:dyDescent="0.25">
      <c r="A133" s="19" t="s">
        <v>268</v>
      </c>
      <c r="B133" s="23" t="s">
        <v>247</v>
      </c>
      <c r="C133" s="204"/>
      <c r="D133" s="183"/>
      <c r="E133" s="183"/>
      <c r="F133" s="183"/>
      <c r="G133" s="183"/>
      <c r="H133" s="203">
        <f>таблица1!E130</f>
        <v>0</v>
      </c>
      <c r="I133" s="9">
        <f>таблица1!M130</f>
        <v>0</v>
      </c>
      <c r="J133" s="185"/>
      <c r="K133" s="224"/>
      <c r="L133" s="219"/>
    </row>
    <row r="134" spans="1:12" ht="36" x14ac:dyDescent="0.25">
      <c r="A134" s="19"/>
      <c r="B134" s="23" t="s">
        <v>406</v>
      </c>
      <c r="C134" s="204"/>
      <c r="D134" s="46"/>
      <c r="E134" s="46"/>
      <c r="F134" s="46"/>
      <c r="G134" s="46"/>
      <c r="H134" s="199" t="s">
        <v>296</v>
      </c>
      <c r="I134" s="200" t="s">
        <v>296</v>
      </c>
      <c r="J134" s="55">
        <v>0.6</v>
      </c>
      <c r="K134" s="223">
        <v>0.6</v>
      </c>
      <c r="L134" s="219"/>
    </row>
    <row r="135" spans="1:12" ht="144" x14ac:dyDescent="0.25">
      <c r="A135" s="19" t="s">
        <v>269</v>
      </c>
      <c r="B135" s="23" t="s">
        <v>248</v>
      </c>
      <c r="C135" s="252" t="s">
        <v>409</v>
      </c>
      <c r="D135" s="205" t="s">
        <v>407</v>
      </c>
      <c r="E135" s="205" t="s">
        <v>345</v>
      </c>
      <c r="F135" s="205" t="s">
        <v>407</v>
      </c>
      <c r="G135" s="205" t="s">
        <v>345</v>
      </c>
      <c r="H135" s="203">
        <f>таблица1!I131</f>
        <v>608.6</v>
      </c>
      <c r="I135" s="9">
        <f>таблица1!M131</f>
        <v>608.55861000000004</v>
      </c>
      <c r="J135" s="23" t="s">
        <v>408</v>
      </c>
      <c r="K135" s="223" t="s">
        <v>472</v>
      </c>
      <c r="L135" s="219"/>
    </row>
    <row r="136" spans="1:12" ht="252" x14ac:dyDescent="0.25">
      <c r="A136" s="19" t="s">
        <v>270</v>
      </c>
      <c r="B136" s="23" t="s">
        <v>281</v>
      </c>
      <c r="C136" s="252"/>
      <c r="D136" s="183"/>
      <c r="E136" s="183"/>
      <c r="F136" s="183"/>
      <c r="G136" s="183"/>
      <c r="H136" s="203">
        <f>таблица1!I132</f>
        <v>2834.7750000000001</v>
      </c>
      <c r="I136" s="9">
        <f>таблица1!M132</f>
        <v>2815.2139999999999</v>
      </c>
      <c r="J136" s="55" t="s">
        <v>450</v>
      </c>
      <c r="K136" s="223" t="s">
        <v>473</v>
      </c>
      <c r="L136" s="219"/>
    </row>
    <row r="137" spans="1:12" x14ac:dyDescent="0.25">
      <c r="A137" s="19" t="s">
        <v>271</v>
      </c>
      <c r="B137" s="23" t="s">
        <v>249</v>
      </c>
      <c r="C137" s="253" t="s">
        <v>306</v>
      </c>
      <c r="D137" s="205" t="s">
        <v>407</v>
      </c>
      <c r="E137" s="205" t="s">
        <v>345</v>
      </c>
      <c r="F137" s="205" t="s">
        <v>407</v>
      </c>
      <c r="G137" s="205" t="s">
        <v>345</v>
      </c>
      <c r="H137" s="203">
        <f>таблица1!I133</f>
        <v>150</v>
      </c>
      <c r="I137" s="9">
        <f>таблица1!M133</f>
        <v>139.79599999999999</v>
      </c>
      <c r="J137" s="55"/>
      <c r="K137" s="223"/>
      <c r="L137" s="219"/>
    </row>
    <row r="138" spans="1:12" ht="108" x14ac:dyDescent="0.25">
      <c r="A138" s="19" t="s">
        <v>272</v>
      </c>
      <c r="B138" s="23" t="s">
        <v>250</v>
      </c>
      <c r="C138" s="253"/>
      <c r="D138" s="205" t="s">
        <v>349</v>
      </c>
      <c r="E138" s="205" t="s">
        <v>345</v>
      </c>
      <c r="F138" s="205" t="s">
        <v>407</v>
      </c>
      <c r="G138" s="205" t="s">
        <v>345</v>
      </c>
      <c r="H138" s="203">
        <f>таблица1!I134</f>
        <v>50</v>
      </c>
      <c r="I138" s="9">
        <f>таблица1!M134</f>
        <v>47.5</v>
      </c>
      <c r="J138" s="55" t="s">
        <v>416</v>
      </c>
      <c r="K138" s="223" t="s">
        <v>474</v>
      </c>
      <c r="L138" s="219"/>
    </row>
    <row r="139" spans="1:12" ht="144" x14ac:dyDescent="0.25">
      <c r="A139" s="19" t="s">
        <v>273</v>
      </c>
      <c r="B139" s="23" t="s">
        <v>251</v>
      </c>
      <c r="C139" s="253"/>
      <c r="D139" s="205" t="s">
        <v>345</v>
      </c>
      <c r="E139" s="205" t="s">
        <v>345</v>
      </c>
      <c r="F139" s="205" t="s">
        <v>407</v>
      </c>
      <c r="G139" s="205" t="s">
        <v>345</v>
      </c>
      <c r="H139" s="203">
        <f>таблица1!I135</f>
        <v>100</v>
      </c>
      <c r="I139" s="9">
        <f>таблица1!M135</f>
        <v>92.296000000000006</v>
      </c>
      <c r="J139" s="55" t="s">
        <v>415</v>
      </c>
      <c r="K139" s="223" t="s">
        <v>475</v>
      </c>
      <c r="L139" s="219"/>
    </row>
    <row r="140" spans="1:12" ht="42" customHeight="1" x14ac:dyDescent="0.25">
      <c r="A140" s="19"/>
      <c r="B140" s="197" t="s">
        <v>301</v>
      </c>
      <c r="C140" s="253"/>
      <c r="D140" s="183"/>
      <c r="E140" s="183"/>
      <c r="F140" s="183"/>
      <c r="G140" s="183"/>
      <c r="H140" s="199" t="s">
        <v>296</v>
      </c>
      <c r="I140" s="200" t="s">
        <v>296</v>
      </c>
      <c r="J140" s="23">
        <v>10300</v>
      </c>
      <c r="K140" s="223">
        <v>10915</v>
      </c>
      <c r="L140" s="219"/>
    </row>
    <row r="141" spans="1:12" ht="60" x14ac:dyDescent="0.25">
      <c r="A141" s="19" t="s">
        <v>274</v>
      </c>
      <c r="B141" s="23" t="s">
        <v>252</v>
      </c>
      <c r="C141" s="191"/>
      <c r="D141" s="46" t="s">
        <v>341</v>
      </c>
      <c r="E141" s="46" t="s">
        <v>342</v>
      </c>
      <c r="F141" s="46" t="s">
        <v>341</v>
      </c>
      <c r="G141" s="46" t="s">
        <v>342</v>
      </c>
      <c r="H141" s="203">
        <f>таблица1!I136</f>
        <v>0</v>
      </c>
      <c r="I141" s="9">
        <f>таблица1!M136</f>
        <v>0</v>
      </c>
      <c r="J141" s="185"/>
      <c r="K141" s="224"/>
      <c r="L141" s="219"/>
    </row>
    <row r="142" spans="1:12" ht="288" x14ac:dyDescent="0.25">
      <c r="A142" s="19" t="s">
        <v>275</v>
      </c>
      <c r="B142" s="23" t="s">
        <v>313</v>
      </c>
      <c r="C142" s="191"/>
      <c r="D142" s="46" t="s">
        <v>341</v>
      </c>
      <c r="E142" s="46" t="s">
        <v>342</v>
      </c>
      <c r="F142" s="46" t="s">
        <v>341</v>
      </c>
      <c r="G142" s="46" t="s">
        <v>342</v>
      </c>
      <c r="H142" s="203">
        <f>таблица1!I137</f>
        <v>0</v>
      </c>
      <c r="I142" s="9">
        <f>таблица1!M137</f>
        <v>0</v>
      </c>
      <c r="J142" s="185"/>
      <c r="K142" s="223" t="s">
        <v>476</v>
      </c>
      <c r="L142" s="222" t="s">
        <v>458</v>
      </c>
    </row>
    <row r="143" spans="1:12" ht="36.75" x14ac:dyDescent="0.25">
      <c r="A143" s="206" t="s">
        <v>42</v>
      </c>
      <c r="B143" s="207" t="s">
        <v>20</v>
      </c>
      <c r="C143" s="252" t="s">
        <v>307</v>
      </c>
      <c r="D143" s="186"/>
      <c r="E143" s="186"/>
      <c r="F143" s="186"/>
      <c r="G143" s="186"/>
      <c r="H143" s="208">
        <f>H144+H147</f>
        <v>313.10000000000002</v>
      </c>
      <c r="I143" s="208">
        <f>I144+I147</f>
        <v>145.74700000000001</v>
      </c>
      <c r="J143" s="187"/>
      <c r="K143" s="225"/>
      <c r="L143" s="219"/>
    </row>
    <row r="144" spans="1:12" ht="192" x14ac:dyDescent="0.25">
      <c r="A144" s="25" t="s">
        <v>43</v>
      </c>
      <c r="B144" s="26" t="s">
        <v>209</v>
      </c>
      <c r="C144" s="252"/>
      <c r="D144" s="183"/>
      <c r="E144" s="183"/>
      <c r="F144" s="183"/>
      <c r="G144" s="183"/>
      <c r="H144" s="203">
        <f>таблица1!I140</f>
        <v>313.10000000000002</v>
      </c>
      <c r="I144" s="9">
        <f>таблица1!M140</f>
        <v>145.74700000000001</v>
      </c>
      <c r="J144" s="55" t="s">
        <v>451</v>
      </c>
      <c r="K144" s="223" t="s">
        <v>477</v>
      </c>
      <c r="L144" s="219"/>
    </row>
    <row r="145" spans="1:12" ht="36" x14ac:dyDescent="0.25">
      <c r="A145" s="25"/>
      <c r="B145" s="26" t="s">
        <v>418</v>
      </c>
      <c r="C145" s="252"/>
      <c r="D145" s="183"/>
      <c r="E145" s="183"/>
      <c r="F145" s="183"/>
      <c r="G145" s="183"/>
      <c r="H145" s="203"/>
      <c r="I145" s="9"/>
      <c r="J145" s="201">
        <v>1706</v>
      </c>
      <c r="K145" s="201">
        <v>1082</v>
      </c>
      <c r="L145" s="219"/>
    </row>
    <row r="146" spans="1:12" ht="36" x14ac:dyDescent="0.25">
      <c r="A146" s="25"/>
      <c r="B146" s="26" t="s">
        <v>300</v>
      </c>
      <c r="C146" s="252"/>
      <c r="D146" s="183"/>
      <c r="E146" s="183"/>
      <c r="F146" s="183"/>
      <c r="G146" s="183"/>
      <c r="H146" s="203"/>
      <c r="I146" s="9"/>
      <c r="J146" s="201">
        <v>1000</v>
      </c>
      <c r="K146" s="201">
        <v>899</v>
      </c>
      <c r="L146" s="219"/>
    </row>
    <row r="147" spans="1:12" ht="36" x14ac:dyDescent="0.25">
      <c r="A147" s="25" t="s">
        <v>210</v>
      </c>
      <c r="B147" s="26" t="s">
        <v>211</v>
      </c>
      <c r="C147" s="252"/>
      <c r="D147" s="183"/>
      <c r="E147" s="183"/>
      <c r="F147" s="183"/>
      <c r="G147" s="183"/>
      <c r="H147" s="203">
        <v>0</v>
      </c>
      <c r="I147" s="9">
        <f>таблица1!M141</f>
        <v>0</v>
      </c>
      <c r="J147" s="185"/>
      <c r="K147" s="185"/>
      <c r="L147" s="219"/>
    </row>
    <row r="148" spans="1:12" ht="48" x14ac:dyDescent="0.25">
      <c r="A148" s="25"/>
      <c r="B148" s="26" t="s">
        <v>392</v>
      </c>
      <c r="C148" s="48"/>
      <c r="D148" s="183"/>
      <c r="E148" s="183"/>
      <c r="F148" s="183"/>
      <c r="G148" s="183"/>
      <c r="H148" s="199" t="s">
        <v>296</v>
      </c>
      <c r="I148" s="200" t="s">
        <v>296</v>
      </c>
      <c r="J148" s="209">
        <v>70</v>
      </c>
      <c r="K148" s="209">
        <v>27.2</v>
      </c>
      <c r="L148" s="219"/>
    </row>
    <row r="149" spans="1:12" ht="72" x14ac:dyDescent="0.25">
      <c r="A149" s="25"/>
      <c r="B149" s="26" t="s">
        <v>393</v>
      </c>
      <c r="C149" s="48"/>
      <c r="D149" s="183"/>
      <c r="E149" s="183"/>
      <c r="F149" s="183"/>
      <c r="G149" s="183"/>
      <c r="H149" s="199" t="s">
        <v>296</v>
      </c>
      <c r="I149" s="200" t="s">
        <v>296</v>
      </c>
      <c r="J149" s="209">
        <v>5</v>
      </c>
      <c r="K149" s="209">
        <v>0.5</v>
      </c>
      <c r="L149" s="219"/>
    </row>
    <row r="150" spans="1:12" ht="36" x14ac:dyDescent="0.25">
      <c r="A150" s="25"/>
      <c r="B150" s="26" t="s">
        <v>394</v>
      </c>
      <c r="C150" s="48"/>
      <c r="D150" s="183"/>
      <c r="E150" s="183"/>
      <c r="F150" s="183"/>
      <c r="G150" s="183"/>
      <c r="H150" s="199" t="s">
        <v>296</v>
      </c>
      <c r="I150" s="200" t="s">
        <v>296</v>
      </c>
      <c r="J150" s="209">
        <v>11</v>
      </c>
      <c r="K150" s="209">
        <v>42.8</v>
      </c>
      <c r="L150" s="219"/>
    </row>
    <row r="151" spans="1:12" ht="48" x14ac:dyDescent="0.25">
      <c r="A151" s="25"/>
      <c r="B151" s="26" t="s">
        <v>395</v>
      </c>
      <c r="C151" s="48"/>
      <c r="D151" s="183"/>
      <c r="E151" s="183"/>
      <c r="F151" s="183"/>
      <c r="G151" s="183"/>
      <c r="H151" s="199" t="s">
        <v>296</v>
      </c>
      <c r="I151" s="200" t="s">
        <v>296</v>
      </c>
      <c r="J151" s="209">
        <v>100</v>
      </c>
      <c r="K151" s="209">
        <v>37.9</v>
      </c>
      <c r="L151" s="219"/>
    </row>
    <row r="152" spans="1:12" x14ac:dyDescent="0.25">
      <c r="A152" s="25"/>
      <c r="B152" s="26"/>
      <c r="C152" s="48"/>
      <c r="D152" s="183"/>
      <c r="E152" s="183"/>
      <c r="F152" s="183"/>
      <c r="G152" s="183"/>
      <c r="H152" s="203"/>
      <c r="I152" s="9"/>
      <c r="J152" s="185"/>
      <c r="K152" s="185"/>
      <c r="L152" s="219"/>
    </row>
    <row r="153" spans="1:12" hidden="1" x14ac:dyDescent="0.25">
      <c r="A153" s="25"/>
      <c r="B153" s="26"/>
      <c r="C153" s="48"/>
      <c r="D153" s="183"/>
      <c r="E153" s="183"/>
      <c r="F153" s="183"/>
      <c r="G153" s="183"/>
      <c r="H153" s="203"/>
      <c r="I153" s="9"/>
      <c r="J153" s="185"/>
      <c r="K153" s="185"/>
      <c r="L153" s="219"/>
    </row>
    <row r="154" spans="1:12" ht="24.75" hidden="1" x14ac:dyDescent="0.25">
      <c r="A154" s="206" t="s">
        <v>294</v>
      </c>
      <c r="B154" s="207" t="s">
        <v>288</v>
      </c>
      <c r="C154" s="191"/>
      <c r="D154" s="183"/>
      <c r="E154" s="183"/>
      <c r="F154" s="183"/>
      <c r="G154" s="183"/>
      <c r="H154" s="210"/>
      <c r="I154" s="9"/>
      <c r="J154" s="185"/>
      <c r="K154" s="185"/>
      <c r="L154" s="219"/>
    </row>
    <row r="155" spans="1:12" ht="24" hidden="1" x14ac:dyDescent="0.25">
      <c r="A155" s="27" t="s">
        <v>282</v>
      </c>
      <c r="B155" s="28" t="s">
        <v>283</v>
      </c>
      <c r="C155" s="191"/>
      <c r="D155" s="183"/>
      <c r="E155" s="183"/>
      <c r="F155" s="183"/>
      <c r="G155" s="183"/>
      <c r="H155" s="210"/>
      <c r="I155" s="9">
        <f>таблица1!M144</f>
        <v>0</v>
      </c>
      <c r="J155" s="185"/>
      <c r="K155" s="185"/>
      <c r="L155" s="219"/>
    </row>
    <row r="156" spans="1:12" ht="60" hidden="1" x14ac:dyDescent="0.25">
      <c r="A156" s="27" t="s">
        <v>284</v>
      </c>
      <c r="B156" s="28" t="s">
        <v>285</v>
      </c>
      <c r="C156" s="191"/>
      <c r="D156" s="183"/>
      <c r="E156" s="183"/>
      <c r="F156" s="183"/>
      <c r="G156" s="183"/>
      <c r="H156" s="210"/>
      <c r="I156" s="9">
        <f>таблица1!M145</f>
        <v>0</v>
      </c>
      <c r="J156" s="185"/>
      <c r="K156" s="185"/>
      <c r="L156" s="219"/>
    </row>
    <row r="157" spans="1:12" ht="120" hidden="1" x14ac:dyDescent="0.25">
      <c r="A157" s="27" t="s">
        <v>286</v>
      </c>
      <c r="B157" s="28" t="s">
        <v>287</v>
      </c>
      <c r="C157" s="191"/>
      <c r="D157" s="183"/>
      <c r="E157" s="183"/>
      <c r="F157" s="183"/>
      <c r="G157" s="183"/>
      <c r="H157" s="210"/>
      <c r="I157" s="9">
        <f>таблица1!M146</f>
        <v>0</v>
      </c>
      <c r="J157" s="185"/>
      <c r="K157" s="185"/>
      <c r="L157" s="219"/>
    </row>
    <row r="158" spans="1:12" x14ac:dyDescent="0.25">
      <c r="A158" s="211"/>
      <c r="B158" s="28" t="s">
        <v>312</v>
      </c>
      <c r="C158" s="191"/>
      <c r="D158" s="183"/>
      <c r="E158" s="183"/>
      <c r="F158" s="183"/>
      <c r="G158" s="183"/>
      <c r="H158" s="212">
        <f>H5+H57+H87+H115+H143</f>
        <v>5961246.6749999998</v>
      </c>
      <c r="I158" s="212">
        <f>I5+I57+I87+I115+I143</f>
        <v>5951398.8704200005</v>
      </c>
      <c r="J158" s="185"/>
      <c r="K158" s="185"/>
      <c r="L158" s="219"/>
    </row>
    <row r="159" spans="1:12" x14ac:dyDescent="0.25">
      <c r="A159" s="33"/>
      <c r="H159" s="34">
        <f>H158-таблица1!I148</f>
        <v>0</v>
      </c>
      <c r="I159" s="35">
        <f>I158-таблица1!M148</f>
        <v>0</v>
      </c>
    </row>
    <row r="160" spans="1:12" x14ac:dyDescent="0.25">
      <c r="A160" s="33"/>
      <c r="H160" s="36"/>
    </row>
    <row r="161" spans="1:8" x14ac:dyDescent="0.25">
      <c r="A161" s="33"/>
      <c r="H161" s="36"/>
    </row>
    <row r="162" spans="1:8" x14ac:dyDescent="0.25">
      <c r="A162" s="33"/>
      <c r="H162" s="36"/>
    </row>
    <row r="163" spans="1:8" x14ac:dyDescent="0.25">
      <c r="A163" s="33"/>
      <c r="H163" s="36"/>
    </row>
    <row r="164" spans="1:8" x14ac:dyDescent="0.25">
      <c r="A164" s="33"/>
      <c r="H164" s="36"/>
    </row>
    <row r="165" spans="1:8" x14ac:dyDescent="0.25">
      <c r="A165" s="33"/>
      <c r="H165" s="36"/>
    </row>
    <row r="166" spans="1:8" x14ac:dyDescent="0.25">
      <c r="A166" s="33"/>
      <c r="H166" s="36"/>
    </row>
    <row r="167" spans="1:8" x14ac:dyDescent="0.25">
      <c r="A167" s="33"/>
      <c r="H167" s="36"/>
    </row>
    <row r="168" spans="1:8" x14ac:dyDescent="0.25">
      <c r="A168" s="33"/>
      <c r="H168" s="36"/>
    </row>
    <row r="169" spans="1:8" x14ac:dyDescent="0.25">
      <c r="A169" s="33"/>
      <c r="H169" s="36"/>
    </row>
    <row r="170" spans="1:8" x14ac:dyDescent="0.25">
      <c r="A170" s="33"/>
      <c r="H170" s="36"/>
    </row>
    <row r="171" spans="1:8" x14ac:dyDescent="0.25">
      <c r="A171" s="33"/>
      <c r="H171" s="36"/>
    </row>
    <row r="172" spans="1:8" x14ac:dyDescent="0.25">
      <c r="A172" s="33"/>
      <c r="H172" s="36"/>
    </row>
    <row r="173" spans="1:8" x14ac:dyDescent="0.25">
      <c r="A173" s="33"/>
      <c r="H173" s="36"/>
    </row>
    <row r="174" spans="1:8" x14ac:dyDescent="0.25">
      <c r="A174" s="33"/>
      <c r="H174" s="36"/>
    </row>
    <row r="175" spans="1:8" x14ac:dyDescent="0.25">
      <c r="A175" s="33"/>
      <c r="H175" s="36"/>
    </row>
    <row r="176" spans="1:8" x14ac:dyDescent="0.25">
      <c r="A176" s="33"/>
      <c r="H176" s="36"/>
    </row>
    <row r="177" spans="1:8" x14ac:dyDescent="0.25">
      <c r="A177" s="33"/>
      <c r="H177" s="36"/>
    </row>
    <row r="178" spans="1:8" x14ac:dyDescent="0.25">
      <c r="A178" s="33"/>
      <c r="H178" s="36"/>
    </row>
    <row r="179" spans="1:8" x14ac:dyDescent="0.25">
      <c r="A179" s="33"/>
      <c r="H179" s="36"/>
    </row>
    <row r="180" spans="1:8" x14ac:dyDescent="0.25">
      <c r="A180" s="33"/>
      <c r="H180" s="36"/>
    </row>
    <row r="181" spans="1:8" x14ac:dyDescent="0.25">
      <c r="A181" s="33"/>
      <c r="H181" s="36"/>
    </row>
    <row r="182" spans="1:8" x14ac:dyDescent="0.25">
      <c r="A182" s="33"/>
      <c r="H182" s="36"/>
    </row>
    <row r="183" spans="1:8" x14ac:dyDescent="0.25">
      <c r="A183" s="33"/>
      <c r="H183" s="36"/>
    </row>
    <row r="184" spans="1:8" x14ac:dyDescent="0.25">
      <c r="A184" s="33"/>
      <c r="H184" s="36"/>
    </row>
    <row r="185" spans="1:8" x14ac:dyDescent="0.25">
      <c r="A185" s="33"/>
      <c r="H185" s="36"/>
    </row>
    <row r="186" spans="1:8" x14ac:dyDescent="0.25">
      <c r="A186" s="33"/>
      <c r="H186" s="36"/>
    </row>
    <row r="187" spans="1:8" x14ac:dyDescent="0.25">
      <c r="A187" s="33"/>
      <c r="H187" s="36"/>
    </row>
    <row r="188" spans="1:8" x14ac:dyDescent="0.25">
      <c r="A188" s="33"/>
      <c r="H188" s="36"/>
    </row>
    <row r="189" spans="1:8" x14ac:dyDescent="0.25">
      <c r="A189" s="33"/>
      <c r="H189" s="36"/>
    </row>
    <row r="190" spans="1:8" x14ac:dyDescent="0.25">
      <c r="A190" s="33"/>
      <c r="H190" s="36"/>
    </row>
    <row r="191" spans="1:8" x14ac:dyDescent="0.25">
      <c r="A191" s="33"/>
      <c r="H191" s="36"/>
    </row>
    <row r="192" spans="1:8" x14ac:dyDescent="0.25">
      <c r="A192" s="33"/>
      <c r="H192" s="36"/>
    </row>
    <row r="193" spans="1:8" x14ac:dyDescent="0.25">
      <c r="A193" s="33"/>
      <c r="H193" s="36"/>
    </row>
    <row r="194" spans="1:8" x14ac:dyDescent="0.25">
      <c r="A194" s="33"/>
      <c r="H194" s="36"/>
    </row>
    <row r="195" spans="1:8" x14ac:dyDescent="0.25">
      <c r="A195" s="33"/>
      <c r="H195" s="36"/>
    </row>
    <row r="196" spans="1:8" x14ac:dyDescent="0.25">
      <c r="A196" s="33"/>
      <c r="H196" s="36"/>
    </row>
    <row r="197" spans="1:8" x14ac:dyDescent="0.25">
      <c r="A197" s="33"/>
      <c r="H197" s="36"/>
    </row>
    <row r="198" spans="1:8" x14ac:dyDescent="0.25">
      <c r="A198" s="33"/>
      <c r="H198" s="36"/>
    </row>
    <row r="199" spans="1:8" x14ac:dyDescent="0.25">
      <c r="A199" s="33"/>
      <c r="H199" s="36"/>
    </row>
    <row r="200" spans="1:8" x14ac:dyDescent="0.25">
      <c r="A200" s="33"/>
      <c r="H200" s="36"/>
    </row>
    <row r="201" spans="1:8" x14ac:dyDescent="0.25">
      <c r="A201" s="33"/>
      <c r="H201" s="36"/>
    </row>
    <row r="202" spans="1:8" x14ac:dyDescent="0.25">
      <c r="A202" s="33"/>
      <c r="H202" s="36"/>
    </row>
    <row r="203" spans="1:8" x14ac:dyDescent="0.25">
      <c r="A203" s="33"/>
      <c r="H203" s="36"/>
    </row>
    <row r="204" spans="1:8" x14ac:dyDescent="0.25">
      <c r="A204" s="33"/>
      <c r="H204" s="36"/>
    </row>
    <row r="205" spans="1:8" x14ac:dyDescent="0.25">
      <c r="A205" s="33"/>
      <c r="H205" s="36"/>
    </row>
    <row r="206" spans="1:8" x14ac:dyDescent="0.25">
      <c r="A206" s="33"/>
      <c r="H206" s="36"/>
    </row>
    <row r="207" spans="1:8" x14ac:dyDescent="0.25">
      <c r="A207" s="33"/>
      <c r="H207" s="36"/>
    </row>
    <row r="208" spans="1:8" x14ac:dyDescent="0.25">
      <c r="A208" s="33"/>
      <c r="H208" s="36"/>
    </row>
    <row r="209" spans="1:8" x14ac:dyDescent="0.25">
      <c r="A209" s="33"/>
      <c r="H209" s="36"/>
    </row>
    <row r="210" spans="1:8" x14ac:dyDescent="0.25">
      <c r="A210" s="33"/>
      <c r="H210" s="36"/>
    </row>
    <row r="211" spans="1:8" x14ac:dyDescent="0.25">
      <c r="A211" s="33"/>
      <c r="H211" s="36"/>
    </row>
    <row r="212" spans="1:8" x14ac:dyDescent="0.25">
      <c r="A212" s="33"/>
      <c r="H212" s="36"/>
    </row>
    <row r="213" spans="1:8" x14ac:dyDescent="0.25">
      <c r="A213" s="33"/>
      <c r="H213" s="36"/>
    </row>
    <row r="214" spans="1:8" x14ac:dyDescent="0.25">
      <c r="A214" s="33"/>
      <c r="H214" s="36"/>
    </row>
    <row r="215" spans="1:8" x14ac:dyDescent="0.25">
      <c r="A215" s="33"/>
      <c r="H215" s="36"/>
    </row>
    <row r="216" spans="1:8" x14ac:dyDescent="0.25">
      <c r="A216" s="33"/>
      <c r="H216" s="36"/>
    </row>
    <row r="217" spans="1:8" x14ac:dyDescent="0.25">
      <c r="A217" s="33"/>
      <c r="H217" s="36"/>
    </row>
    <row r="218" spans="1:8" x14ac:dyDescent="0.25">
      <c r="A218" s="33"/>
      <c r="H218" s="36"/>
    </row>
    <row r="219" spans="1:8" x14ac:dyDescent="0.25">
      <c r="A219" s="33"/>
      <c r="H219" s="36"/>
    </row>
    <row r="220" spans="1:8" x14ac:dyDescent="0.25">
      <c r="A220" s="33"/>
      <c r="H220" s="36"/>
    </row>
    <row r="221" spans="1:8" x14ac:dyDescent="0.25">
      <c r="A221" s="33"/>
      <c r="H221" s="36"/>
    </row>
    <row r="222" spans="1:8" x14ac:dyDescent="0.25">
      <c r="A222" s="33"/>
      <c r="H222" s="36"/>
    </row>
    <row r="223" spans="1:8" x14ac:dyDescent="0.25">
      <c r="A223" s="33"/>
      <c r="H223" s="36"/>
    </row>
    <row r="224" spans="1:8" x14ac:dyDescent="0.25">
      <c r="A224" s="33"/>
      <c r="H224" s="36"/>
    </row>
    <row r="225" spans="1:8" x14ac:dyDescent="0.25">
      <c r="A225" s="33"/>
      <c r="H225" s="36"/>
    </row>
    <row r="226" spans="1:8" x14ac:dyDescent="0.25">
      <c r="A226" s="33"/>
      <c r="H226" s="36"/>
    </row>
    <row r="227" spans="1:8" x14ac:dyDescent="0.25">
      <c r="A227" s="33"/>
      <c r="H227" s="36"/>
    </row>
    <row r="228" spans="1:8" x14ac:dyDescent="0.25">
      <c r="A228" s="33"/>
      <c r="H228" s="36"/>
    </row>
    <row r="229" spans="1:8" x14ac:dyDescent="0.25">
      <c r="A229" s="33"/>
      <c r="H229" s="36"/>
    </row>
    <row r="230" spans="1:8" x14ac:dyDescent="0.25">
      <c r="A230" s="33"/>
      <c r="H230" s="36"/>
    </row>
    <row r="231" spans="1:8" x14ac:dyDescent="0.25">
      <c r="A231" s="33"/>
      <c r="H231" s="36"/>
    </row>
    <row r="232" spans="1:8" x14ac:dyDescent="0.25">
      <c r="A232" s="33"/>
      <c r="H232" s="36"/>
    </row>
    <row r="233" spans="1:8" x14ac:dyDescent="0.25">
      <c r="A233" s="33"/>
      <c r="H233" s="36"/>
    </row>
    <row r="234" spans="1:8" x14ac:dyDescent="0.25">
      <c r="A234" s="33"/>
      <c r="H234" s="36"/>
    </row>
    <row r="235" spans="1:8" x14ac:dyDescent="0.25">
      <c r="A235" s="33"/>
      <c r="H235" s="36"/>
    </row>
    <row r="236" spans="1:8" x14ac:dyDescent="0.25">
      <c r="A236" s="33"/>
      <c r="H236" s="36"/>
    </row>
    <row r="237" spans="1:8" x14ac:dyDescent="0.25">
      <c r="A237" s="33"/>
      <c r="H237" s="36"/>
    </row>
    <row r="238" spans="1:8" x14ac:dyDescent="0.25">
      <c r="A238" s="33"/>
      <c r="H238" s="36"/>
    </row>
    <row r="239" spans="1:8" x14ac:dyDescent="0.25">
      <c r="A239" s="33"/>
      <c r="H239" s="36"/>
    </row>
    <row r="240" spans="1:8" x14ac:dyDescent="0.25">
      <c r="A240" s="33"/>
      <c r="H240" s="36"/>
    </row>
    <row r="241" spans="1:8" x14ac:dyDescent="0.25">
      <c r="A241" s="33"/>
      <c r="H241" s="36"/>
    </row>
    <row r="242" spans="1:8" x14ac:dyDescent="0.25">
      <c r="A242" s="33"/>
      <c r="H242" s="36"/>
    </row>
    <row r="243" spans="1:8" x14ac:dyDescent="0.25">
      <c r="A243" s="33"/>
      <c r="H243" s="36"/>
    </row>
    <row r="244" spans="1:8" x14ac:dyDescent="0.25">
      <c r="A244" s="33"/>
      <c r="H244" s="36"/>
    </row>
    <row r="245" spans="1:8" x14ac:dyDescent="0.25">
      <c r="A245" s="33"/>
      <c r="H245" s="36"/>
    </row>
    <row r="246" spans="1:8" x14ac:dyDescent="0.25">
      <c r="A246" s="33"/>
      <c r="H246" s="36"/>
    </row>
    <row r="247" spans="1:8" x14ac:dyDescent="0.25">
      <c r="A247" s="33"/>
      <c r="H247" s="36"/>
    </row>
    <row r="248" spans="1:8" x14ac:dyDescent="0.25">
      <c r="A248" s="33"/>
      <c r="H248" s="36"/>
    </row>
    <row r="249" spans="1:8" x14ac:dyDescent="0.25">
      <c r="A249" s="33"/>
      <c r="H249" s="36"/>
    </row>
    <row r="250" spans="1:8" x14ac:dyDescent="0.25">
      <c r="A250" s="33"/>
      <c r="H250" s="36"/>
    </row>
    <row r="251" spans="1:8" x14ac:dyDescent="0.25">
      <c r="A251" s="33"/>
      <c r="H251" s="36"/>
    </row>
    <row r="252" spans="1:8" x14ac:dyDescent="0.25">
      <c r="A252" s="33"/>
      <c r="H252" s="36"/>
    </row>
    <row r="253" spans="1:8" x14ac:dyDescent="0.25">
      <c r="A253" s="33"/>
      <c r="H253" s="36"/>
    </row>
    <row r="254" spans="1:8" x14ac:dyDescent="0.25">
      <c r="A254" s="33"/>
      <c r="H254" s="36"/>
    </row>
    <row r="255" spans="1:8" x14ac:dyDescent="0.25">
      <c r="A255" s="33"/>
      <c r="H255" s="36"/>
    </row>
    <row r="256" spans="1:8" x14ac:dyDescent="0.25">
      <c r="A256" s="33"/>
      <c r="H256" s="36"/>
    </row>
    <row r="257" spans="1:8" x14ac:dyDescent="0.25">
      <c r="A257" s="33"/>
      <c r="H257" s="36"/>
    </row>
    <row r="258" spans="1:8" x14ac:dyDescent="0.25">
      <c r="A258" s="33"/>
      <c r="H258" s="36"/>
    </row>
    <row r="259" spans="1:8" x14ac:dyDescent="0.25">
      <c r="A259" s="33"/>
      <c r="H259" s="36"/>
    </row>
    <row r="260" spans="1:8" x14ac:dyDescent="0.25">
      <c r="A260" s="33"/>
      <c r="H260" s="36"/>
    </row>
    <row r="261" spans="1:8" x14ac:dyDescent="0.25">
      <c r="A261" s="33"/>
      <c r="H261" s="36"/>
    </row>
    <row r="262" spans="1:8" x14ac:dyDescent="0.25">
      <c r="A262" s="33"/>
      <c r="H262" s="36"/>
    </row>
    <row r="263" spans="1:8" x14ac:dyDescent="0.25">
      <c r="A263" s="33"/>
      <c r="H263" s="36"/>
    </row>
    <row r="264" spans="1:8" x14ac:dyDescent="0.25">
      <c r="A264" s="33"/>
      <c r="H264" s="36"/>
    </row>
    <row r="265" spans="1:8" x14ac:dyDescent="0.25">
      <c r="A265" s="33"/>
      <c r="H265" s="36"/>
    </row>
    <row r="266" spans="1:8" x14ac:dyDescent="0.25">
      <c r="A266" s="33"/>
      <c r="H266" s="36"/>
    </row>
    <row r="267" spans="1:8" x14ac:dyDescent="0.25">
      <c r="A267" s="33"/>
      <c r="H267" s="36"/>
    </row>
    <row r="268" spans="1:8" x14ac:dyDescent="0.25">
      <c r="A268" s="33"/>
      <c r="H268" s="36"/>
    </row>
    <row r="269" spans="1:8" x14ac:dyDescent="0.25">
      <c r="A269" s="33"/>
      <c r="H269" s="36"/>
    </row>
    <row r="270" spans="1:8" x14ac:dyDescent="0.25">
      <c r="A270" s="33"/>
      <c r="H270" s="36"/>
    </row>
    <row r="271" spans="1:8" x14ac:dyDescent="0.25">
      <c r="A271" s="33"/>
      <c r="H271" s="36"/>
    </row>
    <row r="272" spans="1:8" x14ac:dyDescent="0.25">
      <c r="A272" s="33"/>
      <c r="H272" s="36"/>
    </row>
    <row r="273" spans="1:8" x14ac:dyDescent="0.25">
      <c r="A273" s="33"/>
      <c r="H273" s="36"/>
    </row>
    <row r="274" spans="1:8" x14ac:dyDescent="0.25">
      <c r="A274" s="33"/>
      <c r="H274" s="36"/>
    </row>
    <row r="275" spans="1:8" x14ac:dyDescent="0.25">
      <c r="A275" s="33"/>
      <c r="H275" s="36"/>
    </row>
    <row r="276" spans="1:8" x14ac:dyDescent="0.25">
      <c r="A276" s="33"/>
      <c r="H276" s="36"/>
    </row>
    <row r="277" spans="1:8" x14ac:dyDescent="0.25">
      <c r="A277" s="33"/>
    </row>
    <row r="278" spans="1:8" x14ac:dyDescent="0.25">
      <c r="A278" s="33"/>
    </row>
    <row r="279" spans="1:8" x14ac:dyDescent="0.25">
      <c r="A279" s="33"/>
    </row>
    <row r="280" spans="1:8" x14ac:dyDescent="0.25">
      <c r="A280" s="33"/>
    </row>
    <row r="281" spans="1:8" x14ac:dyDescent="0.25">
      <c r="A281" s="33"/>
    </row>
    <row r="282" spans="1:8" x14ac:dyDescent="0.25">
      <c r="A282" s="33"/>
    </row>
    <row r="283" spans="1:8" x14ac:dyDescent="0.25">
      <c r="A283" s="33"/>
    </row>
    <row r="284" spans="1:8" x14ac:dyDescent="0.25">
      <c r="A284" s="33"/>
    </row>
    <row r="285" spans="1:8" x14ac:dyDescent="0.25">
      <c r="A285" s="33"/>
    </row>
    <row r="286" spans="1:8" x14ac:dyDescent="0.25">
      <c r="A286" s="33"/>
    </row>
    <row r="287" spans="1:8" x14ac:dyDescent="0.25">
      <c r="A287" s="33"/>
    </row>
    <row r="288" spans="1:8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</sheetData>
  <mergeCells count="23">
    <mergeCell ref="D8:D9"/>
    <mergeCell ref="E8:E9"/>
    <mergeCell ref="F8:F9"/>
    <mergeCell ref="J8:J9"/>
    <mergeCell ref="K8:K9"/>
    <mergeCell ref="G8:G9"/>
    <mergeCell ref="J2:K2"/>
    <mergeCell ref="A2:A3"/>
    <mergeCell ref="A1:K1"/>
    <mergeCell ref="B2:B3"/>
    <mergeCell ref="C2:C3"/>
    <mergeCell ref="D2:E2"/>
    <mergeCell ref="F2:G2"/>
    <mergeCell ref="H2:I2"/>
    <mergeCell ref="C143:C147"/>
    <mergeCell ref="C137:C140"/>
    <mergeCell ref="C87:C114"/>
    <mergeCell ref="C5:C30"/>
    <mergeCell ref="C32:C56"/>
    <mergeCell ref="C59:C66"/>
    <mergeCell ref="C135:C136"/>
    <mergeCell ref="C115:C118"/>
    <mergeCell ref="C120:C122"/>
  </mergeCells>
  <hyperlinks>
    <hyperlink ref="B33" location="_ftnref1" display="_ftnref1"/>
  </hyperlinks>
  <pageMargins left="0" right="0" top="0.51" bottom="0.32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B21" sqref="B21"/>
    </sheetView>
  </sheetViews>
  <sheetFormatPr defaultRowHeight="18.75" x14ac:dyDescent="0.25"/>
  <cols>
    <col min="1" max="1" width="5.7109375" style="39" customWidth="1"/>
    <col min="2" max="2" width="46.140625" style="39" customWidth="1"/>
    <col min="3" max="4" width="15.28515625" style="39" customWidth="1"/>
    <col min="5" max="5" width="81.7109375" style="39" customWidth="1"/>
    <col min="6" max="16384" width="9.140625" style="39"/>
  </cols>
  <sheetData>
    <row r="1" spans="1:7" x14ac:dyDescent="0.25">
      <c r="A1" s="260" t="s">
        <v>320</v>
      </c>
      <c r="B1" s="260"/>
      <c r="C1" s="260"/>
      <c r="D1" s="260"/>
      <c r="E1" s="260"/>
    </row>
    <row r="2" spans="1:7" x14ac:dyDescent="0.25">
      <c r="A2" s="260" t="s">
        <v>321</v>
      </c>
      <c r="B2" s="260"/>
      <c r="C2" s="260"/>
      <c r="D2" s="260"/>
      <c r="E2" s="260"/>
    </row>
    <row r="3" spans="1:7" s="41" customFormat="1" x14ac:dyDescent="0.25">
      <c r="A3" s="264" t="s">
        <v>295</v>
      </c>
      <c r="B3" s="264"/>
      <c r="C3" s="264"/>
      <c r="D3" s="264"/>
      <c r="E3" s="264"/>
      <c r="F3" s="40"/>
      <c r="G3" s="40"/>
    </row>
    <row r="5" spans="1:7" s="37" customFormat="1" x14ac:dyDescent="0.25">
      <c r="A5" s="261" t="s">
        <v>336</v>
      </c>
      <c r="B5" s="262"/>
      <c r="C5" s="261"/>
      <c r="D5" s="263"/>
      <c r="E5" s="262"/>
    </row>
    <row r="6" spans="1:7" s="37" customFormat="1" ht="31.5" x14ac:dyDescent="0.25">
      <c r="A6" s="38" t="s">
        <v>322</v>
      </c>
      <c r="B6" s="38" t="s">
        <v>323</v>
      </c>
      <c r="C6" s="38" t="s">
        <v>324</v>
      </c>
      <c r="D6" s="38" t="s">
        <v>325</v>
      </c>
      <c r="E6" s="38" t="s">
        <v>326</v>
      </c>
    </row>
    <row r="7" spans="1:7" ht="31.5" x14ac:dyDescent="0.25">
      <c r="A7" s="42">
        <v>1</v>
      </c>
      <c r="B7" s="43" t="s">
        <v>327</v>
      </c>
      <c r="C7" s="42" t="s">
        <v>328</v>
      </c>
      <c r="D7" s="42" t="s">
        <v>329</v>
      </c>
      <c r="E7" s="213" t="s">
        <v>452</v>
      </c>
    </row>
    <row r="8" spans="1:7" ht="31.5" x14ac:dyDescent="0.25">
      <c r="A8" s="42">
        <v>2</v>
      </c>
      <c r="B8" s="43" t="s">
        <v>327</v>
      </c>
      <c r="C8" s="42" t="s">
        <v>330</v>
      </c>
      <c r="D8" s="42" t="s">
        <v>331</v>
      </c>
      <c r="E8" s="44" t="s">
        <v>454</v>
      </c>
    </row>
    <row r="9" spans="1:7" ht="31.5" x14ac:dyDescent="0.25">
      <c r="A9" s="42">
        <v>3</v>
      </c>
      <c r="B9" s="43" t="s">
        <v>327</v>
      </c>
      <c r="C9" s="42" t="s">
        <v>332</v>
      </c>
      <c r="D9" s="42" t="s">
        <v>333</v>
      </c>
      <c r="E9" s="44" t="s">
        <v>335</v>
      </c>
    </row>
    <row r="10" spans="1:7" ht="63" x14ac:dyDescent="0.25">
      <c r="A10" s="42">
        <v>4</v>
      </c>
      <c r="B10" s="43" t="s">
        <v>327</v>
      </c>
      <c r="C10" s="45">
        <v>41890</v>
      </c>
      <c r="D10" s="42" t="s">
        <v>334</v>
      </c>
      <c r="E10" s="214" t="s">
        <v>453</v>
      </c>
    </row>
    <row r="11" spans="1:7" ht="126" x14ac:dyDescent="0.25">
      <c r="A11" s="42">
        <v>5</v>
      </c>
      <c r="B11" s="43" t="s">
        <v>327</v>
      </c>
      <c r="C11" s="45">
        <v>41992</v>
      </c>
      <c r="D11" s="42" t="s">
        <v>337</v>
      </c>
      <c r="E11" s="215" t="s">
        <v>455</v>
      </c>
    </row>
  </sheetData>
  <mergeCells count="5">
    <mergeCell ref="A1:E1"/>
    <mergeCell ref="A5:B5"/>
    <mergeCell ref="C5:E5"/>
    <mergeCell ref="A2:E2"/>
    <mergeCell ref="A3:E3"/>
  </mergeCells>
  <pageMargins left="0" right="0" top="0.51" bottom="0.32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таблица1</vt:lpstr>
      <vt:lpstr>таблица2</vt:lpstr>
      <vt:lpstr>таблица3</vt:lpstr>
      <vt:lpstr>Таблица 4</vt:lpstr>
      <vt:lpstr>таблица1!_ftn1</vt:lpstr>
      <vt:lpstr>таблица2!_ftn1</vt:lpstr>
      <vt:lpstr>таблица1!_ftn2</vt:lpstr>
      <vt:lpstr>таблица2!_ftn2</vt:lpstr>
      <vt:lpstr>таблица1!_ftn3</vt:lpstr>
      <vt:lpstr>таблица2!_ftn3</vt:lpstr>
      <vt:lpstr>таблица1!_ftn4</vt:lpstr>
      <vt:lpstr>таблица2!_ftn4</vt:lpstr>
      <vt:lpstr>таблица1!_ftnref1</vt:lpstr>
      <vt:lpstr>таблица1!_ftnref2</vt:lpstr>
      <vt:lpstr>таблица1!_ftnref3</vt:lpstr>
      <vt:lpstr>таблица1!_ftnref4</vt:lpstr>
      <vt:lpstr>таблица1!Заголовки_для_печати</vt:lpstr>
      <vt:lpstr>таблица2!Заголовки_для_печати</vt:lpstr>
      <vt:lpstr>таблица3!Заголовки_для_печати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2015-03-25T08:26:16Z</dcterms:modified>
</cp:coreProperties>
</file>